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8208" tabRatio="500"/>
  </bookViews>
  <sheets>
    <sheet name="Ladder" sheetId="1" r:id="rId1"/>
    <sheet name="Results" sheetId="2" r:id="rId2"/>
    <sheet name="Player" sheetId="3" r:id="rId3"/>
    <sheet name="Mon Draw" sheetId="4" r:id="rId4"/>
    <sheet name="Mon Score Sheet" sheetId="5" r:id="rId5"/>
  </sheets>
  <definedNames>
    <definedName name="_xlnm._FilterDatabase" localSheetId="2">Player!$D$19:$S$24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L5" i="2"/>
  <c r="AM5"/>
  <c r="E7" i="1" s="1"/>
  <c r="S22" i="5"/>
  <c r="R22" s="1"/>
  <c r="L22"/>
  <c r="K22"/>
  <c r="J22"/>
  <c r="I22" s="1"/>
  <c r="C22"/>
  <c r="B22"/>
  <c r="S21"/>
  <c r="R21" s="1"/>
  <c r="L21"/>
  <c r="K21"/>
  <c r="J21"/>
  <c r="I21" s="1"/>
  <c r="C21"/>
  <c r="B21"/>
  <c r="S20"/>
  <c r="R20" s="1"/>
  <c r="L20"/>
  <c r="K20"/>
  <c r="J20"/>
  <c r="I20" s="1"/>
  <c r="C20"/>
  <c r="B20"/>
  <c r="S19"/>
  <c r="R19" s="1"/>
  <c r="L19"/>
  <c r="J19"/>
  <c r="I19" s="1"/>
  <c r="C19"/>
  <c r="S18"/>
  <c r="R18" s="1"/>
  <c r="L18"/>
  <c r="J18"/>
  <c r="I18"/>
  <c r="C18"/>
  <c r="S17"/>
  <c r="R17" s="1"/>
  <c r="L17"/>
  <c r="K17"/>
  <c r="J17"/>
  <c r="I17" s="1"/>
  <c r="C17"/>
  <c r="B17"/>
  <c r="S16"/>
  <c r="R16" s="1"/>
  <c r="L16"/>
  <c r="K16"/>
  <c r="J16"/>
  <c r="I16" s="1"/>
  <c r="C16"/>
  <c r="B16"/>
  <c r="S15"/>
  <c r="R15" s="1"/>
  <c r="L15"/>
  <c r="K15"/>
  <c r="J15"/>
  <c r="I15" s="1"/>
  <c r="C15"/>
  <c r="B15"/>
  <c r="S14"/>
  <c r="R14" s="1"/>
  <c r="L14"/>
  <c r="J14"/>
  <c r="I14" s="1"/>
  <c r="C14"/>
  <c r="S13"/>
  <c r="R13" s="1"/>
  <c r="L13"/>
  <c r="J13"/>
  <c r="I13" s="1"/>
  <c r="C13"/>
  <c r="S12"/>
  <c r="R12" s="1"/>
  <c r="L12"/>
  <c r="K12"/>
  <c r="J12"/>
  <c r="I12" s="1"/>
  <c r="C12"/>
  <c r="B12"/>
  <c r="S11"/>
  <c r="R11" s="1"/>
  <c r="L11"/>
  <c r="K11"/>
  <c r="J11"/>
  <c r="I11" s="1"/>
  <c r="I7" s="1"/>
  <c r="C11"/>
  <c r="B11"/>
  <c r="S10"/>
  <c r="L10"/>
  <c r="K10"/>
  <c r="J10"/>
  <c r="I10" s="1"/>
  <c r="C10"/>
  <c r="B10"/>
  <c r="R22" i="3"/>
  <c r="S22" s="1"/>
  <c r="E22"/>
  <c r="D22"/>
  <c r="R26"/>
  <c r="S26" s="1"/>
  <c r="E26"/>
  <c r="D26"/>
  <c r="R19"/>
  <c r="S19" s="1"/>
  <c r="E19"/>
  <c r="D19"/>
  <c r="R20"/>
  <c r="S20" s="1"/>
  <c r="E20"/>
  <c r="D20"/>
  <c r="R25"/>
  <c r="S25" s="1"/>
  <c r="E25"/>
  <c r="D25"/>
  <c r="R24"/>
  <c r="S24" s="1"/>
  <c r="E24"/>
  <c r="D24"/>
  <c r="R23"/>
  <c r="S23" s="1"/>
  <c r="E23"/>
  <c r="D23"/>
  <c r="S21"/>
  <c r="R21"/>
  <c r="E21"/>
  <c r="D21"/>
  <c r="R13"/>
  <c r="S13" s="1"/>
  <c r="E13"/>
  <c r="D13"/>
  <c r="R14"/>
  <c r="S14" s="1"/>
  <c r="E14"/>
  <c r="D14"/>
  <c r="R17"/>
  <c r="S17" s="1"/>
  <c r="E17"/>
  <c r="D17"/>
  <c r="R12"/>
  <c r="S12" s="1"/>
  <c r="E12"/>
  <c r="D12"/>
  <c r="R16"/>
  <c r="S16" s="1"/>
  <c r="E16"/>
  <c r="D16"/>
  <c r="R18"/>
  <c r="S18" s="1"/>
  <c r="E18"/>
  <c r="D18"/>
  <c r="R11"/>
  <c r="S11" s="1"/>
  <c r="E11"/>
  <c r="D11"/>
  <c r="R15"/>
  <c r="S15" s="1"/>
  <c r="E15"/>
  <c r="D15"/>
  <c r="R8"/>
  <c r="S8" s="1"/>
  <c r="E8"/>
  <c r="D8"/>
  <c r="R10"/>
  <c r="S10" s="1"/>
  <c r="E10"/>
  <c r="D10"/>
  <c r="R5"/>
  <c r="S5" s="1"/>
  <c r="E5"/>
  <c r="D5"/>
  <c r="R4"/>
  <c r="S4" s="1"/>
  <c r="E4"/>
  <c r="D4"/>
  <c r="R7"/>
  <c r="S7" s="1"/>
  <c r="E7"/>
  <c r="D7"/>
  <c r="R6"/>
  <c r="S6" s="1"/>
  <c r="E6"/>
  <c r="D6"/>
  <c r="R9"/>
  <c r="S9" s="1"/>
  <c r="E9"/>
  <c r="D9"/>
  <c r="R3"/>
  <c r="S3" s="1"/>
  <c r="E3"/>
  <c r="D3"/>
  <c r="AK13" i="2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M12"/>
  <c r="E3" i="1" s="1"/>
  <c r="AL12" i="2"/>
  <c r="D3" i="1" s="1"/>
  <c r="A12" i="2"/>
  <c r="C3" i="1" s="1"/>
  <c r="AM11" i="2"/>
  <c r="E10" i="1" s="1"/>
  <c r="AL11" i="2"/>
  <c r="D10" i="1" s="1"/>
  <c r="A11" i="2"/>
  <c r="C10" i="1" s="1"/>
  <c r="AM10" i="2"/>
  <c r="E8" i="1" s="1"/>
  <c r="AL10" i="2"/>
  <c r="D8" i="1" s="1"/>
  <c r="A10" i="2"/>
  <c r="C8" i="1" s="1"/>
  <c r="AM9" i="2"/>
  <c r="E4" i="1" s="1"/>
  <c r="AL9" i="2"/>
  <c r="D4" i="1" s="1"/>
  <c r="A9" i="2"/>
  <c r="C4" i="1" s="1"/>
  <c r="AM8" i="2"/>
  <c r="E5" i="1" s="1"/>
  <c r="AL8" i="2"/>
  <c r="D5" i="1" s="1"/>
  <c r="A8" i="2"/>
  <c r="C5" i="1" s="1"/>
  <c r="AM7" i="2"/>
  <c r="E9" i="1" s="1"/>
  <c r="AL7" i="2"/>
  <c r="D9" i="1" s="1"/>
  <c r="A7" i="2"/>
  <c r="C9" i="1" s="1"/>
  <c r="AM6" i="2"/>
  <c r="E6" i="1" s="1"/>
  <c r="AL6" i="2"/>
  <c r="D6" i="1" s="1"/>
  <c r="A6" i="2"/>
  <c r="C6" i="1" s="1"/>
  <c r="A5" i="2"/>
  <c r="C7" i="1" s="1"/>
  <c r="AM13" i="2" l="1"/>
  <c r="AL13"/>
  <c r="D7" i="1"/>
  <c r="S23" i="5"/>
  <c r="R7"/>
  <c r="I8"/>
  <c r="R6"/>
  <c r="I6"/>
  <c r="I23"/>
  <c r="J23"/>
  <c r="R10"/>
  <c r="R23" l="1"/>
  <c r="K26" s="1"/>
  <c r="R8"/>
  <c r="C25" l="1"/>
  <c r="I25"/>
  <c r="K25"/>
  <c r="C26"/>
  <c r="I26"/>
</calcChain>
</file>

<file path=xl/sharedStrings.xml><?xml version="1.0" encoding="utf-8"?>
<sst xmlns="http://schemas.openxmlformats.org/spreadsheetml/2006/main" count="241" uniqueCount="147">
  <si>
    <t>Monday</t>
  </si>
  <si>
    <t>Results</t>
  </si>
  <si>
    <t>Team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</si>
  <si>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</si>
  <si>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</si>
  <si>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</si>
  <si>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</si>
  <si>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</si>
  <si>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</si>
  <si>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</si>
  <si>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</si>
  <si>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</si>
  <si>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</si>
  <si>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</si>
  <si>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</si>
  <si>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</t>
  </si>
  <si>
    <t>G</t>
  </si>
  <si>
    <t>W</t>
  </si>
  <si>
    <t>Points</t>
  </si>
  <si>
    <t>Games</t>
  </si>
  <si>
    <t>Player</t>
  </si>
  <si>
    <t>Total</t>
  </si>
  <si>
    <t>%</t>
  </si>
  <si>
    <t>Line 1</t>
  </si>
  <si>
    <t>Line 2</t>
  </si>
  <si>
    <t>Line 3</t>
  </si>
  <si>
    <t>Competitors must play at least 10 matches to be eligible for individual awards.</t>
  </si>
  <si>
    <t>MONDAY</t>
  </si>
  <si>
    <t>1 FALCONS</t>
  </si>
  <si>
    <t>2 EAGLES</t>
  </si>
  <si>
    <t>3 BUZZARDS</t>
  </si>
  <si>
    <t>4 VULTURES</t>
  </si>
  <si>
    <t>5 OWLS</t>
  </si>
  <si>
    <t>DANNY ALBURO</t>
  </si>
  <si>
    <t>CAREY WHITE</t>
  </si>
  <si>
    <t>JOHN DEED</t>
  </si>
  <si>
    <t>POH NG</t>
  </si>
  <si>
    <t>DANICA ALBURO</t>
  </si>
  <si>
    <t>BRIAN BLYTHMAN</t>
  </si>
  <si>
    <t>RICHARD COTTON</t>
  </si>
  <si>
    <t>LORRAINE YEATES</t>
  </si>
  <si>
    <t>MATT ARNOLD</t>
  </si>
  <si>
    <t>PHIL CURRAN</t>
  </si>
  <si>
    <t>RYAN DAY</t>
  </si>
  <si>
    <t>LOU WIGG</t>
  </si>
  <si>
    <t>ROHAN REYNOLDS</t>
  </si>
  <si>
    <t>DON AULD</t>
  </si>
  <si>
    <t>SUE FRATCZAK</t>
  </si>
  <si>
    <t>6 HAWKS</t>
  </si>
  <si>
    <t>7 KITES</t>
  </si>
  <si>
    <t>8 HARRIERS</t>
  </si>
  <si>
    <t>AJ VAGUE</t>
  </si>
  <si>
    <t>CORY THOMPSON</t>
  </si>
  <si>
    <t>MARK KELLY</t>
  </si>
  <si>
    <t xml:space="preserve"> </t>
  </si>
  <si>
    <t>HAYLEY BLYTHMAN</t>
  </si>
  <si>
    <t>NICK HALL</t>
  </si>
  <si>
    <t>JAN CABABAY</t>
  </si>
  <si>
    <t>DAMIEN TURNER</t>
  </si>
  <si>
    <t>JIM THOMPSON</t>
  </si>
  <si>
    <t>ALAN GRIFFIN</t>
  </si>
  <si>
    <t>EFT PAYMENTS. ACC NAME BDTTA/KA BSB# 633000 ACC# 2018729</t>
  </si>
  <si>
    <r>
      <rPr>
        <b/>
        <sz val="11"/>
        <color rgb="FFFF0000"/>
        <rFont val="Calibri"/>
        <family val="2"/>
        <charset val="1"/>
      </rPr>
      <t>Fees payable by 8</t>
    </r>
    <r>
      <rPr>
        <b/>
        <vertAlign val="superscript"/>
        <sz val="11"/>
        <color rgb="FFFF0000"/>
        <rFont val="Calibri"/>
        <family val="2"/>
        <charset val="1"/>
      </rPr>
      <t>th</t>
    </r>
    <r>
      <rPr>
        <b/>
        <sz val="11"/>
        <color rgb="FFFF0000"/>
        <rFont val="Calibri"/>
        <family val="2"/>
        <charset val="1"/>
      </rPr>
      <t xml:space="preserve"> of August 2022.  </t>
    </r>
    <r>
      <rPr>
        <b/>
        <sz val="11"/>
        <rFont val="Calibri"/>
        <family val="2"/>
        <charset val="1"/>
      </rPr>
      <t>$84 Adults $42 Juniors.</t>
    </r>
  </si>
  <si>
    <t>If there is a problem, unfinancial players need to contact Garry Dunn (0412 568 919). Otherwise, they will not gain points for their team.</t>
  </si>
  <si>
    <t>2022 PENNANT MONDAY DRAW</t>
  </si>
  <si>
    <t xml:space="preserve">Round 1 </t>
  </si>
  <si>
    <t xml:space="preserve">Round 2 </t>
  </si>
  <si>
    <t xml:space="preserve">Round 3 </t>
  </si>
  <si>
    <t xml:space="preserve">Round 4 </t>
  </si>
  <si>
    <t xml:space="preserve">Round 5 </t>
  </si>
  <si>
    <t xml:space="preserve">Round 6 </t>
  </si>
  <si>
    <t xml:space="preserve">Round 7 </t>
  </si>
  <si>
    <t>Doubles 1</t>
  </si>
  <si>
    <t>Doubles 2</t>
  </si>
  <si>
    <t>Doubles 3</t>
  </si>
  <si>
    <t xml:space="preserve">Doubles 1 </t>
  </si>
  <si>
    <r>
      <rPr>
        <b/>
        <sz val="10"/>
        <rFont val="Calibri"/>
        <family val="2"/>
        <charset val="1"/>
      </rPr>
      <t xml:space="preserve">1 v 2 </t>
    </r>
    <r>
      <rPr>
        <b/>
        <sz val="10"/>
        <color rgb="FF0000FF"/>
        <rFont val="Calibri"/>
        <family val="2"/>
        <charset val="1"/>
      </rPr>
      <t>(9 &amp; 10)</t>
    </r>
  </si>
  <si>
    <r>
      <rPr>
        <b/>
        <sz val="10"/>
        <rFont val="Calibri"/>
        <family val="2"/>
        <charset val="1"/>
      </rPr>
      <t xml:space="preserve">1 v 4 </t>
    </r>
    <r>
      <rPr>
        <b/>
        <sz val="10"/>
        <color rgb="FF0000FF"/>
        <rFont val="Calibri"/>
        <family val="2"/>
        <charset val="1"/>
      </rPr>
      <t>(9 &amp; 10)</t>
    </r>
  </si>
  <si>
    <r>
      <rPr>
        <b/>
        <sz val="10"/>
        <rFont val="Calibri"/>
        <family val="2"/>
        <charset val="1"/>
      </rPr>
      <t xml:space="preserve">1 V 6 </t>
    </r>
    <r>
      <rPr>
        <b/>
        <sz val="10"/>
        <color rgb="FF0000FF"/>
        <rFont val="Calibri"/>
        <family val="2"/>
        <charset val="1"/>
      </rPr>
      <t xml:space="preserve"> (11 &amp; 12)</t>
    </r>
  </si>
  <si>
    <t>1 v 8 (11 &amp; 12)</t>
  </si>
  <si>
    <r>
      <rPr>
        <b/>
        <sz val="10"/>
        <rFont val="Calibri"/>
        <family val="2"/>
        <charset val="1"/>
      </rPr>
      <t xml:space="preserve">1 v 7 </t>
    </r>
    <r>
      <rPr>
        <b/>
        <sz val="10"/>
        <color rgb="FF0000FF"/>
        <rFont val="Calibri"/>
        <family val="2"/>
        <charset val="1"/>
      </rPr>
      <t>(5 &amp; 6)</t>
    </r>
  </si>
  <si>
    <r>
      <rPr>
        <b/>
        <sz val="10"/>
        <rFont val="Calibri"/>
        <family val="2"/>
        <charset val="1"/>
      </rPr>
      <t xml:space="preserve">1 v 5 </t>
    </r>
    <r>
      <rPr>
        <b/>
        <sz val="10"/>
        <color rgb="FF0000FF"/>
        <rFont val="Calibri"/>
        <family val="2"/>
        <charset val="1"/>
      </rPr>
      <t>(9 &amp; 10)</t>
    </r>
  </si>
  <si>
    <r>
      <rPr>
        <b/>
        <sz val="10"/>
        <rFont val="Calibri"/>
        <family val="2"/>
        <charset val="1"/>
      </rPr>
      <t xml:space="preserve">1 v 3 </t>
    </r>
    <r>
      <rPr>
        <b/>
        <sz val="10"/>
        <color rgb="FF0000FF"/>
        <rFont val="Calibri"/>
        <family val="2"/>
        <charset val="1"/>
      </rPr>
      <t>(9 &amp; 10)</t>
    </r>
  </si>
  <si>
    <r>
      <rPr>
        <b/>
        <sz val="10"/>
        <rFont val="Calibri"/>
        <family val="2"/>
        <charset val="1"/>
      </rPr>
      <t xml:space="preserve">3 v 4 </t>
    </r>
    <r>
      <rPr>
        <b/>
        <sz val="10"/>
        <color rgb="FF0000FF"/>
        <rFont val="Calibri"/>
        <family val="2"/>
        <charset val="1"/>
      </rPr>
      <t>(11 &amp; 12)</t>
    </r>
  </si>
  <si>
    <r>
      <rPr>
        <b/>
        <sz val="10"/>
        <rFont val="Calibri"/>
        <family val="2"/>
        <charset val="1"/>
      </rPr>
      <t xml:space="preserve">2 v 6 </t>
    </r>
    <r>
      <rPr>
        <b/>
        <sz val="10"/>
        <color rgb="FF0000FF"/>
        <rFont val="Calibri"/>
        <family val="2"/>
        <charset val="1"/>
      </rPr>
      <t>(11 &amp; 12)</t>
    </r>
  </si>
  <si>
    <r>
      <rPr>
        <b/>
        <sz val="10"/>
        <rFont val="Calibri"/>
        <family val="2"/>
        <charset val="1"/>
      </rPr>
      <t xml:space="preserve">4 v 8 </t>
    </r>
    <r>
      <rPr>
        <b/>
        <sz val="10"/>
        <color rgb="FF0000FF"/>
        <rFont val="Calibri"/>
        <family val="2"/>
        <charset val="1"/>
      </rPr>
      <t>( 9 &amp; 10 )</t>
    </r>
  </si>
  <si>
    <r>
      <rPr>
        <b/>
        <sz val="10"/>
        <rFont val="Calibri"/>
        <family val="2"/>
        <charset val="1"/>
      </rPr>
      <t xml:space="preserve">6 v 7 </t>
    </r>
    <r>
      <rPr>
        <b/>
        <sz val="10"/>
        <color rgb="FF0000FF"/>
        <rFont val="Calibri"/>
        <family val="2"/>
        <charset val="1"/>
      </rPr>
      <t>(9 &amp; 10)</t>
    </r>
  </si>
  <si>
    <r>
      <rPr>
        <b/>
        <sz val="10"/>
        <rFont val="Calibri"/>
        <family val="2"/>
        <charset val="1"/>
      </rPr>
      <t xml:space="preserve">8 v 5 </t>
    </r>
    <r>
      <rPr>
        <b/>
        <sz val="10"/>
        <color rgb="FF0000FF"/>
        <rFont val="Calibri"/>
        <family val="2"/>
        <charset val="1"/>
      </rPr>
      <t>(11 &amp; 12)</t>
    </r>
  </si>
  <si>
    <r>
      <rPr>
        <b/>
        <sz val="10"/>
        <rFont val="Calibri"/>
        <family val="2"/>
        <charset val="1"/>
      </rPr>
      <t xml:space="preserve">7 v 3 </t>
    </r>
    <r>
      <rPr>
        <b/>
        <sz val="10"/>
        <color rgb="FF0000FF"/>
        <rFont val="Calibri"/>
        <family val="2"/>
        <charset val="1"/>
      </rPr>
      <t>(11 &amp; 12)</t>
    </r>
  </si>
  <si>
    <r>
      <rPr>
        <b/>
        <sz val="10"/>
        <rFont val="Calibri"/>
        <family val="2"/>
        <charset val="1"/>
      </rPr>
      <t xml:space="preserve">5 v 2 </t>
    </r>
    <r>
      <rPr>
        <b/>
        <sz val="10"/>
        <color rgb="FF0000FF"/>
        <rFont val="Calibri"/>
        <family val="2"/>
        <charset val="1"/>
      </rPr>
      <t>(11 &amp; 12)</t>
    </r>
  </si>
  <si>
    <r>
      <rPr>
        <b/>
        <sz val="10"/>
        <rFont val="Calibri"/>
        <family val="2"/>
        <charset val="1"/>
      </rPr>
      <t xml:space="preserve">5 v 6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</si>
  <si>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 xml:space="preserve">3 v 8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</si>
  <si>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 xml:space="preserve">2 v 7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</si>
  <si>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 xml:space="preserve">4 v 5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</si>
  <si>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 xml:space="preserve">6 v 3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</si>
  <si>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 xml:space="preserve">8 v 2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</si>
  <si>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 xml:space="preserve">7 v 4 </t>
    </r>
    <r>
      <rPr>
        <b/>
        <sz val="10"/>
        <color rgb="FF0000FF"/>
        <rFont val="Calibri"/>
        <family val="2"/>
        <charset val="1"/>
      </rPr>
      <t>(7 &amp; 8)</t>
    </r>
  </si>
  <si>
    <r>
      <rPr>
        <b/>
        <sz val="10"/>
        <rFont val="Calibri"/>
        <family val="2"/>
        <charset val="1"/>
      </rPr>
      <t>7 v 8</t>
    </r>
    <r>
      <rPr>
        <b/>
        <sz val="10"/>
        <color rgb="FF0000FF"/>
        <rFont val="Calibri"/>
        <family val="2"/>
        <charset val="1"/>
      </rPr>
      <t xml:space="preserve"> ( 5 &amp; 6 )</t>
    </r>
  </si>
  <si>
    <r>
      <rPr>
        <b/>
        <sz val="10"/>
        <rFont val="Calibri"/>
        <family val="2"/>
        <charset val="1"/>
      </rPr>
      <t xml:space="preserve">5 v 7 </t>
    </r>
    <r>
      <rPr>
        <b/>
        <sz val="10"/>
        <color rgb="FF0000FF"/>
        <rFont val="Calibri"/>
        <family val="2"/>
        <charset val="1"/>
      </rPr>
      <t>(5 &amp; 6)</t>
    </r>
  </si>
  <si>
    <r>
      <rPr>
        <b/>
        <sz val="10"/>
        <rFont val="Calibri"/>
        <family val="2"/>
        <charset val="1"/>
      </rPr>
      <t xml:space="preserve">3 v 5 </t>
    </r>
    <r>
      <rPr>
        <b/>
        <sz val="10"/>
        <color rgb="FF0000FF"/>
        <rFont val="Calibri"/>
        <family val="2"/>
        <charset val="1"/>
      </rPr>
      <t>(5 &amp; 6)</t>
    </r>
  </si>
  <si>
    <r>
      <rPr>
        <b/>
        <sz val="10"/>
        <rFont val="Calibri"/>
        <family val="2"/>
        <charset val="1"/>
      </rPr>
      <t xml:space="preserve">2 v 3 </t>
    </r>
    <r>
      <rPr>
        <b/>
        <sz val="10"/>
        <color rgb="FF0000FF"/>
        <rFont val="Calibri"/>
        <family val="2"/>
        <charset val="1"/>
      </rPr>
      <t>(5 &amp; 6)</t>
    </r>
  </si>
  <si>
    <r>
      <rPr>
        <b/>
        <sz val="10"/>
        <rFont val="Calibri"/>
        <family val="2"/>
        <charset val="1"/>
      </rPr>
      <t xml:space="preserve">4 v 2 </t>
    </r>
    <r>
      <rPr>
        <b/>
        <sz val="10"/>
        <color rgb="FF0000FF"/>
        <rFont val="Calibri"/>
        <family val="2"/>
        <charset val="1"/>
      </rPr>
      <t>(9  &amp; 10)</t>
    </r>
  </si>
  <si>
    <r>
      <rPr>
        <b/>
        <sz val="10"/>
        <rFont val="Calibri"/>
        <family val="2"/>
        <charset val="1"/>
      </rPr>
      <t xml:space="preserve">6 v 4 </t>
    </r>
    <r>
      <rPr>
        <b/>
        <sz val="10"/>
        <color rgb="FF0000FF"/>
        <rFont val="Calibri"/>
        <family val="2"/>
        <charset val="1"/>
      </rPr>
      <t>(5 &amp; 6)</t>
    </r>
  </si>
  <si>
    <r>
      <rPr>
        <b/>
        <sz val="10"/>
        <rFont val="Calibri"/>
        <family val="2"/>
        <charset val="1"/>
      </rPr>
      <t xml:space="preserve">8 v 6 </t>
    </r>
    <r>
      <rPr>
        <b/>
        <sz val="10"/>
        <color rgb="FF0000FF"/>
        <rFont val="Calibri"/>
        <family val="2"/>
        <charset val="1"/>
      </rPr>
      <t>( 5 &amp; 6)</t>
    </r>
  </si>
  <si>
    <t>Round 13</t>
  </si>
  <si>
    <t>Round 14</t>
  </si>
  <si>
    <t>SEMI</t>
  </si>
  <si>
    <t>FINAL</t>
  </si>
  <si>
    <r>
      <rPr>
        <b/>
        <sz val="10"/>
        <rFont val="Calibri"/>
        <family val="2"/>
        <charset val="1"/>
      </rPr>
      <t xml:space="preserve">1 V 6 </t>
    </r>
    <r>
      <rPr>
        <b/>
        <sz val="10"/>
        <color rgb="FF0000FF"/>
        <rFont val="Calibri"/>
        <family val="2"/>
        <charset val="1"/>
      </rPr>
      <t xml:space="preserve"> (9 &amp; 10)</t>
    </r>
  </si>
  <si>
    <r>
      <rPr>
        <b/>
        <sz val="10"/>
        <rFont val="Calibri"/>
        <family val="2"/>
        <charset val="1"/>
      </rPr>
      <t xml:space="preserve">1 v 8 </t>
    </r>
    <r>
      <rPr>
        <b/>
        <sz val="10"/>
        <color rgb="FF0000FF"/>
        <rFont val="Calibri"/>
        <family val="2"/>
        <charset val="1"/>
      </rPr>
      <t>(11 &amp; 12)</t>
    </r>
    <r>
      <rPr>
        <b/>
        <sz val="10"/>
        <rFont val="Calibri"/>
        <family val="2"/>
        <charset val="1"/>
      </rPr>
      <t xml:space="preserve"> </t>
    </r>
  </si>
  <si>
    <t>LINE 2
BOTH
DOUBLES</t>
  </si>
  <si>
    <t>GAMES
Start at
7:00pm Sharp
BOTH
DOUBLES</t>
  </si>
  <si>
    <r>
      <rPr>
        <b/>
        <sz val="10"/>
        <rFont val="Calibri"/>
        <family val="2"/>
        <charset val="1"/>
      </rPr>
      <t xml:space="preserve">4 v 8 </t>
    </r>
    <r>
      <rPr>
        <b/>
        <sz val="10"/>
        <color rgb="FF0000FF"/>
        <rFont val="Calibri"/>
        <family val="2"/>
        <charset val="1"/>
      </rPr>
      <t>(11 &amp; 12)</t>
    </r>
  </si>
  <si>
    <r>
      <rPr>
        <b/>
        <sz val="10"/>
        <rFont val="Calibri"/>
        <family val="2"/>
        <charset val="1"/>
      </rPr>
      <t xml:space="preserve">8 v 5 </t>
    </r>
    <r>
      <rPr>
        <b/>
        <sz val="10"/>
        <color rgb="FF0000FF"/>
        <rFont val="Calibri"/>
        <family val="2"/>
        <charset val="1"/>
      </rPr>
      <t>(9 &amp; 10</t>
    </r>
    <r>
      <rPr>
        <b/>
        <sz val="10"/>
        <rFont val="Calibri"/>
        <family val="2"/>
        <charset val="1"/>
      </rPr>
      <t>)</t>
    </r>
  </si>
  <si>
    <r>
      <rPr>
        <b/>
        <sz val="10"/>
        <rFont val="Calibri"/>
        <family val="2"/>
        <charset val="1"/>
      </rPr>
      <t xml:space="preserve">7 v 8 </t>
    </r>
    <r>
      <rPr>
        <b/>
        <sz val="10"/>
        <color rgb="FF0000FF"/>
        <rFont val="Calibri"/>
        <family val="2"/>
        <charset val="1"/>
      </rPr>
      <t>(5 &amp; 6)</t>
    </r>
  </si>
  <si>
    <r>
      <rPr>
        <b/>
        <sz val="10"/>
        <rFont val="Calibri"/>
        <family val="2"/>
        <charset val="1"/>
      </rPr>
      <t xml:space="preserve">4 v 2 </t>
    </r>
    <r>
      <rPr>
        <b/>
        <sz val="10"/>
        <color rgb="FF0000FF"/>
        <rFont val="Calibri"/>
        <family val="2"/>
        <charset val="1"/>
      </rPr>
      <t>(11 &amp; 12)</t>
    </r>
  </si>
  <si>
    <t>Players have 4 matches per night or 5 every third night.</t>
  </si>
  <si>
    <t>Bairnsdale Squash &amp; Table Tennis Centre Phone number 5152 7366</t>
  </si>
  <si>
    <t>Lorraine Yeates 5152 5695 or 0428 521 114</t>
  </si>
  <si>
    <t xml:space="preserve">Tables: </t>
  </si>
  <si>
    <t>Date:</t>
  </si>
  <si>
    <t>Bairnsdale &amp; District Table Tennis Association Score Sheet</t>
  </si>
  <si>
    <t>Round:</t>
  </si>
  <si>
    <t>TEAM:</t>
  </si>
  <si>
    <t>Players names</t>
  </si>
  <si>
    <t>Matches
Won</t>
  </si>
  <si>
    <t>Matches Won</t>
  </si>
  <si>
    <t>Line 1:</t>
  </si>
  <si>
    <t>Line 2:</t>
  </si>
  <si>
    <t>Line 3:</t>
  </si>
  <si>
    <t>M</t>
  </si>
  <si>
    <t>Doubles:</t>
  </si>
  <si>
    <r>
      <rPr>
        <sz val="12"/>
        <rFont val="Comic Sans MS"/>
        <family val="4"/>
        <charset val="1"/>
      </rPr>
      <t xml:space="preserve">TOTAL MATCHES &amp; GAMES </t>
    </r>
    <r>
      <rPr>
        <sz val="12"/>
        <rFont val="Wingdings"/>
        <charset val="2"/>
      </rPr>
      <t>ð</t>
    </r>
  </si>
  <si>
    <t>Result</t>
  </si>
  <si>
    <t xml:space="preserve">Matches </t>
  </si>
  <si>
    <t>Signature</t>
  </si>
  <si>
    <t>Winner</t>
  </si>
  <si>
    <t>Loser</t>
  </si>
  <si>
    <t>FALCONS</t>
  </si>
  <si>
    <t>EAGLES</t>
  </si>
  <si>
    <t>9 &amp; 10</t>
  </si>
  <si>
    <t>-</t>
  </si>
  <si>
    <t xml:space="preserve">Vultures      6  (21)   d    Falcons    5  (16)   </t>
  </si>
  <si>
    <t>Harriers     7  (25)   d    Buzzards   4  (18)</t>
  </si>
  <si>
    <t xml:space="preserve">Eagles       7  (21)   d    Hawks       4  (17) </t>
  </si>
  <si>
    <t>Owls          7  (22)    d    Kites      4  (13)</t>
  </si>
  <si>
    <t>BDTTA LADDER ROUND 2, Pennant2, 2022</t>
  </si>
</sst>
</file>

<file path=xl/styles.xml><?xml version="1.0" encoding="utf-8"?>
<styleSheet xmlns="http://schemas.openxmlformats.org/spreadsheetml/2006/main">
  <numFmts count="4">
    <numFmt numFmtId="164" formatCode="_-\$* #,##0.00_-;&quot;-$&quot;* #,##0.00_-;_-\$* \-??_-;_-@_-"/>
    <numFmt numFmtId="165" formatCode="\(0\)"/>
    <numFmt numFmtId="166" formatCode="[$-C09]d\-mmm"/>
    <numFmt numFmtId="167" formatCode="d\ mmmm\ yyyy"/>
  </numFmts>
  <fonts count="33">
    <font>
      <sz val="10"/>
      <name val="Arial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0000FF"/>
      <name val="Arial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8"/>
      <name val="Arial"/>
      <family val="2"/>
      <charset val="1"/>
    </font>
    <font>
      <b/>
      <sz val="8"/>
      <color rgb="FF0000FF"/>
      <name val="Arial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008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vertAlign val="superscript"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3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name val="Comic Sans MS"/>
      <family val="4"/>
      <charset val="1"/>
    </font>
    <font>
      <sz val="12"/>
      <name val="Arial Black"/>
      <family val="2"/>
      <charset val="1"/>
    </font>
    <font>
      <sz val="10"/>
      <name val="Comic Sans MS"/>
      <family val="4"/>
      <charset val="1"/>
    </font>
    <font>
      <sz val="12"/>
      <name val="Wingdings"/>
      <charset val="2"/>
    </font>
    <font>
      <sz val="10"/>
      <name val="Times New Roman"/>
      <family val="1"/>
      <charset val="1"/>
    </font>
    <font>
      <sz val="12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D8CE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D8CE"/>
        <bgColor rgb="FFFFCC99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right"/>
    </xf>
    <xf numFmtId="0" fontId="12" fillId="0" borderId="4" xfId="0" applyFont="1" applyBorder="1"/>
    <xf numFmtId="0" fontId="12" fillId="0" borderId="0" xfId="0" applyFont="1"/>
    <xf numFmtId="0" fontId="12" fillId="0" borderId="0" xfId="0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/>
    <xf numFmtId="0" fontId="8" fillId="0" borderId="13" xfId="0" applyFont="1" applyBorder="1"/>
    <xf numFmtId="0" fontId="8" fillId="0" borderId="15" xfId="0" applyFont="1" applyBorder="1"/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7" fillId="0" borderId="3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7" fillId="0" borderId="3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0" xfId="0" applyFont="1" applyBorder="1"/>
    <xf numFmtId="0" fontId="8" fillId="0" borderId="35" xfId="0" applyFont="1" applyBorder="1"/>
    <xf numFmtId="1" fontId="8" fillId="0" borderId="36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/>
    <xf numFmtId="0" fontId="11" fillId="0" borderId="0" xfId="0" applyFont="1" applyBorder="1"/>
    <xf numFmtId="0" fontId="15" fillId="2" borderId="4" xfId="0" applyFont="1" applyFill="1" applyBorder="1" applyAlignment="1">
      <alignment horizontal="center"/>
    </xf>
    <xf numFmtId="0" fontId="16" fillId="3" borderId="26" xfId="0" applyFont="1" applyFill="1" applyBorder="1"/>
    <xf numFmtId="0" fontId="17" fillId="4" borderId="37" xfId="0" applyFont="1" applyFill="1" applyBorder="1"/>
    <xf numFmtId="0" fontId="17" fillId="4" borderId="38" xfId="0" applyFont="1" applyFill="1" applyBorder="1"/>
    <xf numFmtId="0" fontId="16" fillId="3" borderId="4" xfId="0" applyFont="1" applyFill="1" applyBorder="1"/>
    <xf numFmtId="0" fontId="16" fillId="0" borderId="0" xfId="0" applyFont="1" applyBorder="1"/>
    <xf numFmtId="0" fontId="18" fillId="5" borderId="0" xfId="0" applyFont="1" applyFill="1" applyBorder="1"/>
    <xf numFmtId="0" fontId="19" fillId="0" borderId="0" xfId="0" applyFont="1" applyBorder="1"/>
    <xf numFmtId="0" fontId="17" fillId="4" borderId="4" xfId="0" applyFont="1" applyFill="1" applyBorder="1"/>
    <xf numFmtId="0" fontId="17" fillId="4" borderId="27" xfId="0" applyFont="1" applyFill="1" applyBorder="1"/>
    <xf numFmtId="0" fontId="17" fillId="0" borderId="0" xfId="0" applyFont="1" applyBorder="1"/>
    <xf numFmtId="0" fontId="17" fillId="4" borderId="9" xfId="0" applyFont="1" applyFill="1" applyBorder="1"/>
    <xf numFmtId="0" fontId="17" fillId="4" borderId="39" xfId="0" applyFont="1" applyFill="1" applyBorder="1"/>
    <xf numFmtId="0" fontId="20" fillId="0" borderId="0" xfId="0" applyFont="1" applyBorder="1"/>
    <xf numFmtId="0" fontId="21" fillId="5" borderId="0" xfId="0" applyFont="1" applyFill="1" applyBorder="1"/>
    <xf numFmtId="0" fontId="24" fillId="5" borderId="0" xfId="0" applyFont="1" applyFill="1" applyBorder="1"/>
    <xf numFmtId="0" fontId="15" fillId="6" borderId="10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166" fontId="15" fillId="6" borderId="37" xfId="0" applyNumberFormat="1" applyFont="1" applyFill="1" applyBorder="1" applyAlignment="1">
      <alignment horizontal="center"/>
    </xf>
    <xf numFmtId="166" fontId="15" fillId="6" borderId="0" xfId="0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166" fontId="15" fillId="6" borderId="1" xfId="0" applyNumberFormat="1" applyFont="1" applyFill="1" applyBorder="1" applyAlignment="1">
      <alignment horizontal="center"/>
    </xf>
    <xf numFmtId="166" fontId="15" fillId="6" borderId="9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0" xfId="0" applyFont="1" applyBorder="1"/>
    <xf numFmtId="0" fontId="0" fillId="0" borderId="0" xfId="0" applyFont="1" applyBorder="1" applyProtection="1"/>
    <xf numFmtId="0" fontId="1" fillId="0" borderId="0" xfId="0" applyFont="1" applyBorder="1" applyProtection="1">
      <protection locked="0"/>
    </xf>
    <xf numFmtId="0" fontId="27" fillId="0" borderId="10" xfId="0" applyFont="1" applyBorder="1" applyAlignment="1" applyProtection="1">
      <alignment wrapText="1"/>
    </xf>
    <xf numFmtId="0" fontId="1" fillId="0" borderId="12" xfId="0" applyFont="1" applyBorder="1" applyProtection="1"/>
    <xf numFmtId="0" fontId="27" fillId="0" borderId="12" xfId="0" applyFont="1" applyBorder="1" applyAlignment="1" applyProtection="1">
      <alignment wrapText="1"/>
    </xf>
    <xf numFmtId="0" fontId="27" fillId="0" borderId="12" xfId="0" applyFont="1" applyBorder="1" applyAlignment="1" applyProtection="1">
      <alignment horizontal="right"/>
    </xf>
    <xf numFmtId="0" fontId="1" fillId="0" borderId="27" xfId="0" applyFont="1" applyBorder="1" applyProtection="1"/>
    <xf numFmtId="0" fontId="0" fillId="0" borderId="0" xfId="0" applyFont="1" applyProtection="1"/>
    <xf numFmtId="0" fontId="27" fillId="0" borderId="5" xfId="0" applyFont="1" applyBorder="1" applyAlignment="1" applyProtection="1">
      <alignment horizontal="right" vertical="center"/>
    </xf>
    <xf numFmtId="167" fontId="27" fillId="0" borderId="1" xfId="0" applyNumberFormat="1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right" vertical="center" wrapText="1"/>
    </xf>
    <xf numFmtId="0" fontId="27" fillId="0" borderId="41" xfId="0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/>
    </xf>
    <xf numFmtId="0" fontId="27" fillId="0" borderId="17" xfId="0" applyFont="1" applyBorder="1" applyAlignment="1" applyProtection="1">
      <alignment horizontal="right" vertical="center" wrapText="1"/>
    </xf>
    <xf numFmtId="0" fontId="27" fillId="0" borderId="17" xfId="0" applyFont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horizontal="right" vertical="center" wrapText="1"/>
    </xf>
    <xf numFmtId="0" fontId="27" fillId="0" borderId="23" xfId="0" applyFont="1" applyBorder="1" applyAlignment="1" applyProtection="1">
      <alignment horizontal="right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27" fillId="0" borderId="46" xfId="0" applyFont="1" applyBorder="1" applyAlignment="1" applyProtection="1">
      <alignment horizontal="center"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right" vertical="center" wrapText="1"/>
    </xf>
    <xf numFmtId="0" fontId="27" fillId="0" borderId="29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0" borderId="38" xfId="0" applyFont="1" applyBorder="1" applyAlignment="1" applyProtection="1">
      <alignment horizontal="left" vertical="center" wrapText="1"/>
    </xf>
    <xf numFmtId="0" fontId="27" fillId="0" borderId="50" xfId="0" applyFont="1" applyBorder="1" applyAlignment="1" applyProtection="1">
      <alignment horizontal="left" vertical="center" wrapText="1"/>
    </xf>
    <xf numFmtId="0" fontId="27" fillId="0" borderId="51" xfId="0" applyFont="1" applyBorder="1" applyAlignment="1" applyProtection="1">
      <alignment horizontal="right" vertical="center" wrapText="1"/>
    </xf>
    <xf numFmtId="0" fontId="27" fillId="0" borderId="36" xfId="0" applyFont="1" applyBorder="1" applyAlignment="1" applyProtection="1">
      <alignment horizontal="left" vertical="center" wrapText="1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wrapText="1"/>
    </xf>
    <xf numFmtId="0" fontId="32" fillId="0" borderId="0" xfId="0" applyFont="1" applyBorder="1" applyProtection="1"/>
    <xf numFmtId="0" fontId="8" fillId="0" borderId="48" xfId="0" applyFont="1" applyBorder="1"/>
    <xf numFmtId="0" fontId="8" fillId="0" borderId="49" xfId="0" applyFont="1" applyBorder="1"/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5" fillId="7" borderId="26" xfId="0" applyFont="1" applyFill="1" applyBorder="1" applyAlignment="1">
      <alignment horizontal="center" wrapText="1"/>
    </xf>
    <xf numFmtId="0" fontId="27" fillId="0" borderId="12" xfId="0" applyFont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right" vertical="center"/>
    </xf>
    <xf numFmtId="0" fontId="27" fillId="0" borderId="39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</xf>
    <xf numFmtId="0" fontId="29" fillId="0" borderId="3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vertical="center" wrapText="1"/>
    </xf>
    <xf numFmtId="0" fontId="27" fillId="0" borderId="42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right" vertical="center" wrapText="1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righ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  <protection locked="0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D8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343080</xdr:colOff>
      <xdr:row>1</xdr:row>
      <xdr:rowOff>152280</xdr:rowOff>
    </xdr:from>
    <xdr:to>
      <xdr:col>10</xdr:col>
      <xdr:colOff>414720</xdr:colOff>
      <xdr:row>1</xdr:row>
      <xdr:rowOff>1185840</xdr:rowOff>
    </xdr:to>
    <xdr:pic>
      <xdr:nvPicPr>
        <xdr:cNvPr id="2" name="Picture 18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47120" y="313920"/>
          <a:ext cx="817200" cy="10335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14</xdr:col>
      <xdr:colOff>28440</xdr:colOff>
      <xdr:row>1</xdr:row>
      <xdr:rowOff>95400</xdr:rowOff>
    </xdr:from>
    <xdr:to>
      <xdr:col>17</xdr:col>
      <xdr:colOff>338040</xdr:colOff>
      <xdr:row>1</xdr:row>
      <xdr:rowOff>1138320</xdr:rowOff>
    </xdr:to>
    <xdr:pic>
      <xdr:nvPicPr>
        <xdr:cNvPr id="3" name="Picture 1860"/>
        <xdr:cNvPicPr/>
      </xdr:nvPicPr>
      <xdr:blipFill>
        <a:blip xmlns:r="http://schemas.openxmlformats.org/officeDocument/2006/relationships" r:embed="rId2"/>
        <a:stretch/>
      </xdr:blipFill>
      <xdr:spPr>
        <a:xfrm>
          <a:off x="8723880" y="257040"/>
          <a:ext cx="1397520" cy="104292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285840</xdr:colOff>
      <xdr:row>1</xdr:row>
      <xdr:rowOff>152280</xdr:rowOff>
    </xdr:from>
    <xdr:to>
      <xdr:col>2</xdr:col>
      <xdr:colOff>976320</xdr:colOff>
      <xdr:row>2</xdr:row>
      <xdr:rowOff>4680</xdr:rowOff>
    </xdr:to>
    <xdr:pic>
      <xdr:nvPicPr>
        <xdr:cNvPr id="4" name="Picture 1861"/>
        <xdr:cNvPicPr/>
      </xdr:nvPicPr>
      <xdr:blipFill>
        <a:blip xmlns:r="http://schemas.openxmlformats.org/officeDocument/2006/relationships" r:embed="rId3"/>
        <a:stretch/>
      </xdr:blipFill>
      <xdr:spPr>
        <a:xfrm>
          <a:off x="456480" y="313920"/>
          <a:ext cx="1396080" cy="104328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8</xdr:col>
      <xdr:colOff>343080</xdr:colOff>
      <xdr:row>1</xdr:row>
      <xdr:rowOff>152280</xdr:rowOff>
    </xdr:from>
    <xdr:to>
      <xdr:col>10</xdr:col>
      <xdr:colOff>414720</xdr:colOff>
      <xdr:row>1</xdr:row>
      <xdr:rowOff>1185840</xdr:rowOff>
    </xdr:to>
    <xdr:pic>
      <xdr:nvPicPr>
        <xdr:cNvPr id="5" name="Picture 18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47120" y="313920"/>
          <a:ext cx="817200" cy="10335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14</xdr:col>
      <xdr:colOff>28440</xdr:colOff>
      <xdr:row>1</xdr:row>
      <xdr:rowOff>95400</xdr:rowOff>
    </xdr:from>
    <xdr:to>
      <xdr:col>17</xdr:col>
      <xdr:colOff>338040</xdr:colOff>
      <xdr:row>1</xdr:row>
      <xdr:rowOff>1138320</xdr:rowOff>
    </xdr:to>
    <xdr:pic>
      <xdr:nvPicPr>
        <xdr:cNvPr id="6" name="Picture 1860"/>
        <xdr:cNvPicPr/>
      </xdr:nvPicPr>
      <xdr:blipFill>
        <a:blip xmlns:r="http://schemas.openxmlformats.org/officeDocument/2006/relationships" r:embed="rId2"/>
        <a:stretch/>
      </xdr:blipFill>
      <xdr:spPr>
        <a:xfrm>
          <a:off x="8723880" y="257040"/>
          <a:ext cx="1397520" cy="104292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285840</xdr:colOff>
      <xdr:row>1</xdr:row>
      <xdr:rowOff>152280</xdr:rowOff>
    </xdr:from>
    <xdr:to>
      <xdr:col>2</xdr:col>
      <xdr:colOff>976320</xdr:colOff>
      <xdr:row>2</xdr:row>
      <xdr:rowOff>4680</xdr:rowOff>
    </xdr:to>
    <xdr:pic>
      <xdr:nvPicPr>
        <xdr:cNvPr id="7" name="Picture 1861"/>
        <xdr:cNvPicPr/>
      </xdr:nvPicPr>
      <xdr:blipFill>
        <a:blip xmlns:r="http://schemas.openxmlformats.org/officeDocument/2006/relationships" r:embed="rId3"/>
        <a:stretch/>
      </xdr:blipFill>
      <xdr:spPr>
        <a:xfrm>
          <a:off x="456480" y="313920"/>
          <a:ext cx="1396080" cy="104328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8</xdr:col>
      <xdr:colOff>343080</xdr:colOff>
      <xdr:row>1</xdr:row>
      <xdr:rowOff>152280</xdr:rowOff>
    </xdr:from>
    <xdr:to>
      <xdr:col>10</xdr:col>
      <xdr:colOff>418320</xdr:colOff>
      <xdr:row>1</xdr:row>
      <xdr:rowOff>1189440</xdr:rowOff>
    </xdr:to>
    <xdr:pic>
      <xdr:nvPicPr>
        <xdr:cNvPr id="8" name="Picture 18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47120" y="313920"/>
          <a:ext cx="820800" cy="10371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14</xdr:col>
      <xdr:colOff>28440</xdr:colOff>
      <xdr:row>1</xdr:row>
      <xdr:rowOff>95400</xdr:rowOff>
    </xdr:from>
    <xdr:to>
      <xdr:col>17</xdr:col>
      <xdr:colOff>341640</xdr:colOff>
      <xdr:row>1</xdr:row>
      <xdr:rowOff>1141920</xdr:rowOff>
    </xdr:to>
    <xdr:pic>
      <xdr:nvPicPr>
        <xdr:cNvPr id="9" name="Picture 1860"/>
        <xdr:cNvPicPr/>
      </xdr:nvPicPr>
      <xdr:blipFill>
        <a:blip xmlns:r="http://schemas.openxmlformats.org/officeDocument/2006/relationships" r:embed="rId2"/>
        <a:stretch/>
      </xdr:blipFill>
      <xdr:spPr>
        <a:xfrm>
          <a:off x="8723880" y="257040"/>
          <a:ext cx="1401120" cy="104652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1</xdr:col>
      <xdr:colOff>285840</xdr:colOff>
      <xdr:row>1</xdr:row>
      <xdr:rowOff>152280</xdr:rowOff>
    </xdr:from>
    <xdr:to>
      <xdr:col>2</xdr:col>
      <xdr:colOff>979920</xdr:colOff>
      <xdr:row>2</xdr:row>
      <xdr:rowOff>8280</xdr:rowOff>
    </xdr:to>
    <xdr:pic>
      <xdr:nvPicPr>
        <xdr:cNvPr id="10" name="Picture 1861"/>
        <xdr:cNvPicPr/>
      </xdr:nvPicPr>
      <xdr:blipFill>
        <a:blip xmlns:r="http://schemas.openxmlformats.org/officeDocument/2006/relationships" r:embed="rId3"/>
        <a:stretch/>
      </xdr:blipFill>
      <xdr:spPr>
        <a:xfrm>
          <a:off x="456480" y="313920"/>
          <a:ext cx="1399680" cy="10468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K18"/>
  <sheetViews>
    <sheetView showGridLines="0" tabSelected="1" workbookViewId="0">
      <selection activeCell="C1" sqref="C1"/>
    </sheetView>
  </sheetViews>
  <sheetFormatPr defaultRowHeight="13.2"/>
  <cols>
    <col min="1" max="1" width="8.6640625" customWidth="1"/>
    <col min="2" max="2" width="3" style="1" customWidth="1"/>
    <col min="3" max="3" width="20" style="1" customWidth="1"/>
    <col min="4" max="5" width="10" style="2" customWidth="1"/>
    <col min="6" max="6" width="7.109375" style="1" customWidth="1"/>
    <col min="7" max="7" width="3.44140625" style="1" customWidth="1"/>
    <col min="8" max="8" width="26.5546875" style="1" customWidth="1"/>
    <col min="9" max="1025" width="9.109375" style="1" customWidth="1"/>
  </cols>
  <sheetData>
    <row r="1" spans="2:12">
      <c r="C1" s="3" t="s">
        <v>146</v>
      </c>
    </row>
    <row r="2" spans="2:12">
      <c r="B2" s="4"/>
      <c r="C2" s="5" t="s">
        <v>0</v>
      </c>
      <c r="D2" s="6"/>
      <c r="E2" s="6"/>
      <c r="F2" s="7"/>
      <c r="G2" s="7"/>
    </row>
    <row r="3" spans="2:12">
      <c r="B3" s="3">
        <v>1</v>
      </c>
      <c r="C3" s="8" t="str">
        <f>Results!A12</f>
        <v>HARRIERS</v>
      </c>
      <c r="D3" s="6">
        <f>Results!AL12</f>
        <v>17</v>
      </c>
      <c r="E3" s="9">
        <f>Results!AM12</f>
        <v>48</v>
      </c>
      <c r="F3" s="10"/>
      <c r="G3" s="7"/>
      <c r="L3" s="11"/>
    </row>
    <row r="4" spans="2:12">
      <c r="B4" s="3">
        <v>2</v>
      </c>
      <c r="C4" s="8" t="str">
        <f>Results!A9</f>
        <v>OWLS</v>
      </c>
      <c r="D4" s="6">
        <f>Results!AL9</f>
        <v>17</v>
      </c>
      <c r="E4" s="9">
        <f>Results!AM9</f>
        <v>44</v>
      </c>
      <c r="F4" s="10"/>
      <c r="G4" s="7"/>
      <c r="L4" s="11"/>
    </row>
    <row r="5" spans="2:12">
      <c r="B5" s="3">
        <v>3</v>
      </c>
      <c r="C5" s="8" t="str">
        <f>Results!A8</f>
        <v>VULTURES</v>
      </c>
      <c r="D5" s="6">
        <f>Results!AL8</f>
        <v>16</v>
      </c>
      <c r="E5" s="9">
        <f>Results!AM8</f>
        <v>42</v>
      </c>
      <c r="F5" s="10"/>
      <c r="G5" s="7"/>
      <c r="L5" s="11"/>
    </row>
    <row r="6" spans="2:12">
      <c r="B6" s="3">
        <v>4</v>
      </c>
      <c r="C6" s="8" t="str">
        <f>Results!A6</f>
        <v>EAGLES</v>
      </c>
      <c r="D6" s="6">
        <f>Results!AL6</f>
        <v>14</v>
      </c>
      <c r="E6" s="9">
        <f>Results!AM6</f>
        <v>39</v>
      </c>
      <c r="F6" s="10"/>
      <c r="G6" s="7"/>
      <c r="L6" s="11"/>
    </row>
    <row r="7" spans="2:12">
      <c r="B7" s="3">
        <v>5</v>
      </c>
      <c r="C7" s="8" t="str">
        <f>Results!A5</f>
        <v>FALCONS</v>
      </c>
      <c r="D7" s="6">
        <f>Results!AL5</f>
        <v>13</v>
      </c>
      <c r="E7" s="9">
        <f>Results!AM5</f>
        <v>35</v>
      </c>
      <c r="F7" s="10"/>
      <c r="G7" s="7"/>
      <c r="L7" s="11"/>
    </row>
    <row r="8" spans="2:12">
      <c r="B8" s="3">
        <v>6</v>
      </c>
      <c r="C8" s="8" t="str">
        <f>Results!A10</f>
        <v>HAWKS</v>
      </c>
      <c r="D8" s="6">
        <f>Results!AL10</f>
        <v>9</v>
      </c>
      <c r="E8" s="9">
        <f>Results!AM10</f>
        <v>38</v>
      </c>
      <c r="F8" s="10"/>
      <c r="G8" s="7"/>
      <c r="L8" s="11"/>
    </row>
    <row r="9" spans="2:12">
      <c r="B9" s="3">
        <v>7</v>
      </c>
      <c r="C9" s="8" t="str">
        <f>Results!A7</f>
        <v>BUZZARDS</v>
      </c>
      <c r="D9" s="6">
        <f>Results!AL7</f>
        <v>9</v>
      </c>
      <c r="E9" s="9">
        <f>Results!AM7</f>
        <v>32</v>
      </c>
      <c r="F9" s="10"/>
      <c r="G9" s="7"/>
      <c r="L9" s="11"/>
    </row>
    <row r="10" spans="2:12">
      <c r="B10" s="3">
        <v>8</v>
      </c>
      <c r="C10" s="8" t="str">
        <f>Results!A11</f>
        <v>KITES</v>
      </c>
      <c r="D10" s="6">
        <f>Results!AL11</f>
        <v>9</v>
      </c>
      <c r="E10" s="9">
        <f>Results!AM11</f>
        <v>29</v>
      </c>
      <c r="F10" s="10"/>
      <c r="G10" s="7"/>
      <c r="L10" s="11"/>
    </row>
    <row r="11" spans="2:12">
      <c r="B11" s="3"/>
      <c r="C11" s="8"/>
      <c r="D11" s="6"/>
      <c r="E11" s="9"/>
      <c r="F11" s="7"/>
      <c r="G11" s="7"/>
      <c r="L11" s="11"/>
    </row>
    <row r="12" spans="2:12">
      <c r="B12" s="4"/>
      <c r="C12" s="3" t="s">
        <v>1</v>
      </c>
      <c r="D12" s="6"/>
      <c r="E12" s="6"/>
      <c r="F12" s="7"/>
      <c r="G12" s="7"/>
      <c r="L12" s="11"/>
    </row>
    <row r="13" spans="2:12">
      <c r="B13" s="4"/>
      <c r="C13" s="7"/>
      <c r="D13" s="12"/>
      <c r="E13" s="6"/>
      <c r="F13" s="7"/>
      <c r="G13" s="7"/>
      <c r="L13" s="11"/>
    </row>
    <row r="14" spans="2:12">
      <c r="B14" s="4"/>
      <c r="C14" s="7"/>
      <c r="D14" s="12"/>
      <c r="E14" s="6"/>
      <c r="F14" s="7"/>
      <c r="G14" s="7"/>
      <c r="L14" s="11"/>
    </row>
    <row r="15" spans="2:12">
      <c r="B15" s="4"/>
      <c r="C15" s="7" t="s">
        <v>142</v>
      </c>
      <c r="D15" s="12"/>
      <c r="E15" s="6"/>
      <c r="F15" s="7"/>
      <c r="G15" s="4"/>
    </row>
    <row r="16" spans="2:12">
      <c r="C16" s="7" t="s">
        <v>143</v>
      </c>
      <c r="D16" s="12"/>
      <c r="E16" s="6"/>
      <c r="F16" s="13"/>
    </row>
    <row r="17" spans="3:6">
      <c r="C17" s="7" t="s">
        <v>144</v>
      </c>
      <c r="D17" s="12"/>
      <c r="E17" s="6"/>
      <c r="F17" s="13"/>
    </row>
    <row r="18" spans="3:6">
      <c r="C18" s="7" t="s">
        <v>145</v>
      </c>
      <c r="D18" s="12"/>
      <c r="E18" s="6"/>
    </row>
  </sheetData>
  <sortState ref="C3:E10">
    <sortCondition descending="1" ref="D3:D10"/>
    <sortCondition descending="1" ref="E3:E10"/>
  </sortState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Y20"/>
  <sheetViews>
    <sheetView showGridLines="0" workbookViewId="0">
      <selection activeCell="U29" sqref="U29"/>
    </sheetView>
  </sheetViews>
  <sheetFormatPr defaultRowHeight="13.8"/>
  <cols>
    <col min="1" max="1" width="12" style="14" customWidth="1"/>
    <col min="2" max="2" width="2.88671875" style="14" customWidth="1"/>
    <col min="3" max="3" width="4" style="14" customWidth="1"/>
    <col min="4" max="4" width="2.88671875" style="14" customWidth="1"/>
    <col min="5" max="5" width="3.109375" style="14" customWidth="1"/>
    <col min="6" max="6" width="3.88671875" style="14" customWidth="1"/>
    <col min="7" max="7" width="3" style="14" customWidth="1"/>
    <col min="8" max="8" width="3.5546875" style="14" customWidth="1"/>
    <col min="9" max="9" width="4" style="14" customWidth="1"/>
    <col min="10" max="10" width="3.109375" style="14" customWidth="1"/>
    <col min="11" max="11" width="3" style="14" customWidth="1"/>
    <col min="12" max="12" width="4" style="14" customWidth="1"/>
    <col min="13" max="13" width="3.5546875" style="14" customWidth="1"/>
    <col min="14" max="14" width="3.109375" style="14" customWidth="1"/>
    <col min="15" max="15" width="4" style="14" customWidth="1"/>
    <col min="16" max="16" width="3.33203125" style="14" customWidth="1"/>
    <col min="17" max="17" width="3.44140625" style="14" customWidth="1"/>
    <col min="18" max="18" width="4" style="14" customWidth="1"/>
    <col min="19" max="19" width="3.33203125" style="14" customWidth="1"/>
    <col min="20" max="20" width="3" style="14" customWidth="1"/>
    <col min="21" max="21" width="4" style="14" customWidth="1"/>
    <col min="22" max="22" width="3.109375" style="14" customWidth="1"/>
    <col min="23" max="23" width="3.33203125" style="14" customWidth="1"/>
    <col min="24" max="24" width="4" style="14" customWidth="1"/>
    <col min="25" max="26" width="3.33203125" style="14" customWidth="1"/>
    <col min="27" max="27" width="4" style="14" customWidth="1"/>
    <col min="28" max="29" width="3.44140625" style="14" customWidth="1"/>
    <col min="30" max="30" width="4" style="14" customWidth="1"/>
    <col min="31" max="31" width="3.5546875" style="14" customWidth="1"/>
    <col min="32" max="32" width="2.88671875" style="14" customWidth="1"/>
    <col min="33" max="33" width="4" style="14" customWidth="1"/>
    <col min="34" max="34" width="3.33203125" style="14" customWidth="1"/>
    <col min="35" max="35" width="2.88671875" style="14" customWidth="1"/>
    <col min="36" max="36" width="4" style="14" customWidth="1"/>
    <col min="37" max="37" width="3.109375" style="14" customWidth="1"/>
    <col min="38" max="39" width="6" style="14" customWidth="1"/>
    <col min="40" max="40" width="3" style="14" customWidth="1"/>
    <col min="41" max="1013" width="9.109375" style="14" customWidth="1"/>
    <col min="1014" max="1025" width="8.6640625" customWidth="1"/>
  </cols>
  <sheetData>
    <row r="2" spans="1:39">
      <c r="A2" s="15"/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6"/>
      <c r="AM2" s="16"/>
    </row>
    <row r="3" spans="1:39" s="19" customFormat="1">
      <c r="A3" s="17" t="s">
        <v>2</v>
      </c>
      <c r="B3" s="179" t="s">
        <v>3</v>
      </c>
      <c r="C3" s="179"/>
      <c r="D3" s="179"/>
      <c r="E3" s="180" t="s">
        <v>4</v>
      </c>
      <c r="F3" s="180"/>
      <c r="G3" s="180"/>
      <c r="H3" s="180" t="s">
        <v>5</v>
      </c>
      <c r="I3" s="180"/>
      <c r="J3" s="180"/>
      <c r="K3" s="180" t="s">
        <v>6</v>
      </c>
      <c r="L3" s="180"/>
      <c r="M3" s="180"/>
      <c r="N3" s="180" t="s">
        <v>7</v>
      </c>
      <c r="O3" s="180"/>
      <c r="P3" s="180"/>
      <c r="Q3" s="180" t="s">
        <v>8</v>
      </c>
      <c r="R3" s="180"/>
      <c r="S3" s="180"/>
      <c r="T3" s="180" t="s">
        <v>9</v>
      </c>
      <c r="U3" s="180"/>
      <c r="V3" s="180"/>
      <c r="W3" s="180" t="s">
        <v>10</v>
      </c>
      <c r="X3" s="180"/>
      <c r="Y3" s="180"/>
      <c r="Z3" s="180" t="s">
        <v>11</v>
      </c>
      <c r="AA3" s="180"/>
      <c r="AB3" s="180"/>
      <c r="AC3" s="180" t="s">
        <v>12</v>
      </c>
      <c r="AD3" s="180"/>
      <c r="AE3" s="180"/>
      <c r="AF3" s="180" t="s">
        <v>13</v>
      </c>
      <c r="AG3" s="180"/>
      <c r="AH3" s="180"/>
      <c r="AI3" s="180" t="s">
        <v>14</v>
      </c>
      <c r="AJ3" s="180"/>
      <c r="AK3" s="180"/>
      <c r="AL3" s="18"/>
      <c r="AM3" s="18"/>
    </row>
    <row r="4" spans="1:39" s="19" customFormat="1">
      <c r="A4" s="20"/>
      <c r="B4" s="21" t="s">
        <v>15</v>
      </c>
      <c r="C4" s="22" t="s">
        <v>16</v>
      </c>
      <c r="D4" s="23" t="s">
        <v>17</v>
      </c>
      <c r="E4" s="24" t="s">
        <v>15</v>
      </c>
      <c r="F4" s="22" t="s">
        <v>16</v>
      </c>
      <c r="G4" s="25" t="s">
        <v>17</v>
      </c>
      <c r="H4" s="24" t="s">
        <v>15</v>
      </c>
      <c r="I4" s="22" t="s">
        <v>16</v>
      </c>
      <c r="J4" s="25" t="s">
        <v>17</v>
      </c>
      <c r="K4" s="24" t="s">
        <v>15</v>
      </c>
      <c r="L4" s="22" t="s">
        <v>16</v>
      </c>
      <c r="M4" s="25" t="s">
        <v>17</v>
      </c>
      <c r="N4" s="24" t="s">
        <v>15</v>
      </c>
      <c r="O4" s="22" t="s">
        <v>16</v>
      </c>
      <c r="P4" s="25" t="s">
        <v>17</v>
      </c>
      <c r="Q4" s="24" t="s">
        <v>15</v>
      </c>
      <c r="R4" s="22" t="s">
        <v>16</v>
      </c>
      <c r="S4" s="25" t="s">
        <v>17</v>
      </c>
      <c r="T4" s="24" t="s">
        <v>15</v>
      </c>
      <c r="U4" s="22" t="s">
        <v>16</v>
      </c>
      <c r="V4" s="25" t="s">
        <v>17</v>
      </c>
      <c r="W4" s="24" t="s">
        <v>15</v>
      </c>
      <c r="X4" s="22" t="s">
        <v>16</v>
      </c>
      <c r="Y4" s="25" t="s">
        <v>17</v>
      </c>
      <c r="Z4" s="24" t="s">
        <v>15</v>
      </c>
      <c r="AA4" s="22" t="s">
        <v>16</v>
      </c>
      <c r="AB4" s="25" t="s">
        <v>17</v>
      </c>
      <c r="AC4" s="24" t="s">
        <v>15</v>
      </c>
      <c r="AD4" s="22" t="s">
        <v>16</v>
      </c>
      <c r="AE4" s="25" t="s">
        <v>17</v>
      </c>
      <c r="AF4" s="24" t="s">
        <v>15</v>
      </c>
      <c r="AG4" s="22" t="s">
        <v>16</v>
      </c>
      <c r="AH4" s="25" t="s">
        <v>17</v>
      </c>
      <c r="AI4" s="24" t="s">
        <v>15</v>
      </c>
      <c r="AJ4" s="22" t="s">
        <v>16</v>
      </c>
      <c r="AK4" s="25" t="s">
        <v>17</v>
      </c>
      <c r="AL4" s="26" t="s">
        <v>18</v>
      </c>
      <c r="AM4" s="26" t="s">
        <v>19</v>
      </c>
    </row>
    <row r="5" spans="1:39" s="19" customFormat="1">
      <c r="A5" s="27" t="str">
        <f>RIGHT('Mon Draw'!B3,LEN('Mon Draw'!B3)-2)</f>
        <v>FALCONS</v>
      </c>
      <c r="B5" s="28">
        <v>6</v>
      </c>
      <c r="C5" s="29">
        <v>19</v>
      </c>
      <c r="D5" s="30">
        <v>2</v>
      </c>
      <c r="E5" s="31">
        <v>5</v>
      </c>
      <c r="F5" s="32">
        <v>16</v>
      </c>
      <c r="G5" s="33"/>
      <c r="H5" s="31"/>
      <c r="I5" s="32"/>
      <c r="J5" s="33"/>
      <c r="K5" s="31"/>
      <c r="L5" s="32"/>
      <c r="M5" s="33"/>
      <c r="N5" s="31"/>
      <c r="O5" s="32"/>
      <c r="P5" s="33"/>
      <c r="Q5" s="31"/>
      <c r="R5" s="32"/>
      <c r="S5" s="33"/>
      <c r="T5" s="31"/>
      <c r="U5" s="32"/>
      <c r="V5" s="33"/>
      <c r="W5" s="31"/>
      <c r="X5" s="32"/>
      <c r="Y5" s="33"/>
      <c r="Z5" s="31"/>
      <c r="AA5" s="32"/>
      <c r="AB5" s="33"/>
      <c r="AC5" s="31"/>
      <c r="AD5" s="32"/>
      <c r="AE5" s="33"/>
      <c r="AF5" s="31"/>
      <c r="AG5" s="32"/>
      <c r="AH5" s="33"/>
      <c r="AI5" s="31"/>
      <c r="AJ5" s="32"/>
      <c r="AK5" s="34"/>
      <c r="AL5" s="31">
        <f>SUM(B5+D5+E5+G5+H5+J5+K5+M5+N5+P5+Q5+S5+T5+V5+W5+Y5+Z5+AB5+AC5+AE5+AF5+AH5+AI5+AK5)</f>
        <v>13</v>
      </c>
      <c r="AM5" s="35">
        <f>SUM(C5+F5+I5+L5+O5+R5+U5+X5+AA5+AD5+AG5+AJ5)</f>
        <v>35</v>
      </c>
    </row>
    <row r="6" spans="1:39" s="19" customFormat="1">
      <c r="A6" s="27" t="str">
        <f>RIGHT('Mon Draw'!C3,LEN('Mon Draw'!C3)-2)</f>
        <v>EAGLES</v>
      </c>
      <c r="B6" s="36">
        <v>5</v>
      </c>
      <c r="C6" s="37">
        <v>18</v>
      </c>
      <c r="D6" s="38"/>
      <c r="E6" s="39">
        <v>7</v>
      </c>
      <c r="F6" s="37">
        <v>21</v>
      </c>
      <c r="G6" s="40">
        <v>2</v>
      </c>
      <c r="H6" s="39"/>
      <c r="I6" s="37"/>
      <c r="J6" s="40"/>
      <c r="K6" s="39"/>
      <c r="L6" s="37"/>
      <c r="M6" s="40"/>
      <c r="N6" s="39"/>
      <c r="O6" s="37"/>
      <c r="P6" s="40"/>
      <c r="Q6" s="39"/>
      <c r="R6" s="37"/>
      <c r="S6" s="40"/>
      <c r="T6" s="39"/>
      <c r="U6" s="37"/>
      <c r="V6" s="40"/>
      <c r="W6" s="39"/>
      <c r="X6" s="37"/>
      <c r="Y6" s="40"/>
      <c r="Z6" s="39"/>
      <c r="AA6" s="37"/>
      <c r="AB6" s="40"/>
      <c r="AC6" s="39"/>
      <c r="AD6" s="37"/>
      <c r="AE6" s="40"/>
      <c r="AF6" s="39"/>
      <c r="AG6" s="37"/>
      <c r="AH6" s="40"/>
      <c r="AI6" s="39"/>
      <c r="AJ6" s="37"/>
      <c r="AK6" s="41"/>
      <c r="AL6" s="39">
        <f t="shared" ref="AL6:AL12" si="0">SUM(B6+D6+E6+G6+H6+J6+K6+M6+N6+P6+Q6+S6+T6+V6+W6+Y6+Z6+AB6+AC6+AE6+AF6+AH6+AI6+AK6)</f>
        <v>14</v>
      </c>
      <c r="AM6" s="42">
        <f t="shared" ref="AM6:AM12" si="1">SUM(C6+F6+I6+L6+O6+R6+U6+X6+AA6+AD6+AG6+AJ6)</f>
        <v>39</v>
      </c>
    </row>
    <row r="7" spans="1:39" s="19" customFormat="1">
      <c r="A7" s="27" t="str">
        <f>RIGHT('Mon Draw'!D3,LEN('Mon Draw'!D3)-2)</f>
        <v>BUZZARDS</v>
      </c>
      <c r="B7" s="36">
        <v>5</v>
      </c>
      <c r="C7" s="37">
        <v>17</v>
      </c>
      <c r="D7" s="38"/>
      <c r="E7" s="39">
        <v>4</v>
      </c>
      <c r="F7" s="37">
        <v>15</v>
      </c>
      <c r="G7" s="40"/>
      <c r="H7" s="39"/>
      <c r="I7" s="37"/>
      <c r="J7" s="40"/>
      <c r="K7" s="39"/>
      <c r="L7" s="37"/>
      <c r="M7" s="40"/>
      <c r="N7" s="39"/>
      <c r="O7" s="37"/>
      <c r="P7" s="40"/>
      <c r="Q7" s="39"/>
      <c r="R7" s="37"/>
      <c r="S7" s="40"/>
      <c r="T7" s="39"/>
      <c r="U7" s="37"/>
      <c r="V7" s="40"/>
      <c r="W7" s="39"/>
      <c r="X7" s="37"/>
      <c r="Y7" s="40"/>
      <c r="Z7" s="39"/>
      <c r="AA7" s="37"/>
      <c r="AB7" s="40"/>
      <c r="AC7" s="39"/>
      <c r="AD7" s="37"/>
      <c r="AE7" s="40"/>
      <c r="AF7" s="39"/>
      <c r="AG7" s="37"/>
      <c r="AH7" s="40"/>
      <c r="AI7" s="39"/>
      <c r="AJ7" s="37"/>
      <c r="AK7" s="41"/>
      <c r="AL7" s="39">
        <f t="shared" si="0"/>
        <v>9</v>
      </c>
      <c r="AM7" s="42">
        <f t="shared" si="1"/>
        <v>32</v>
      </c>
    </row>
    <row r="8" spans="1:39" s="19" customFormat="1">
      <c r="A8" s="27" t="str">
        <f>RIGHT('Mon Draw'!E3,LEN('Mon Draw'!E3)-2)</f>
        <v>VULTURES</v>
      </c>
      <c r="B8" s="36">
        <v>6</v>
      </c>
      <c r="C8" s="37">
        <v>21</v>
      </c>
      <c r="D8" s="38">
        <v>2</v>
      </c>
      <c r="E8" s="39">
        <v>6</v>
      </c>
      <c r="F8" s="37">
        <v>21</v>
      </c>
      <c r="G8" s="40">
        <v>2</v>
      </c>
      <c r="H8" s="39"/>
      <c r="I8" s="37"/>
      <c r="J8" s="40"/>
      <c r="K8" s="39"/>
      <c r="L8" s="37"/>
      <c r="M8" s="40"/>
      <c r="N8" s="39"/>
      <c r="O8" s="37"/>
      <c r="P8" s="40"/>
      <c r="Q8" s="39"/>
      <c r="R8" s="37"/>
      <c r="S8" s="40"/>
      <c r="T8" s="39"/>
      <c r="U8" s="37"/>
      <c r="V8" s="40"/>
      <c r="W8" s="39"/>
      <c r="X8" s="37"/>
      <c r="Y8" s="40"/>
      <c r="Z8" s="39"/>
      <c r="AA8" s="37"/>
      <c r="AB8" s="40"/>
      <c r="AC8" s="39"/>
      <c r="AD8" s="37"/>
      <c r="AE8" s="40"/>
      <c r="AF8" s="39"/>
      <c r="AG8" s="37"/>
      <c r="AH8" s="40"/>
      <c r="AI8" s="39"/>
      <c r="AJ8" s="37"/>
      <c r="AK8" s="41"/>
      <c r="AL8" s="39">
        <f t="shared" si="0"/>
        <v>16</v>
      </c>
      <c r="AM8" s="42">
        <f t="shared" si="1"/>
        <v>42</v>
      </c>
    </row>
    <row r="9" spans="1:39" s="19" customFormat="1">
      <c r="A9" s="27" t="str">
        <f>RIGHT('Mon Draw'!F3,LEN('Mon Draw'!F3)-2)</f>
        <v>OWLS</v>
      </c>
      <c r="B9" s="36">
        <v>6</v>
      </c>
      <c r="C9" s="37">
        <v>22</v>
      </c>
      <c r="D9" s="38">
        <v>2</v>
      </c>
      <c r="E9" s="39">
        <v>7</v>
      </c>
      <c r="F9" s="37">
        <v>22</v>
      </c>
      <c r="G9" s="40">
        <v>2</v>
      </c>
      <c r="H9" s="39"/>
      <c r="I9" s="37"/>
      <c r="J9" s="40"/>
      <c r="K9" s="39"/>
      <c r="L9" s="37"/>
      <c r="M9" s="40"/>
      <c r="N9" s="39"/>
      <c r="O9" s="37"/>
      <c r="P9" s="40"/>
      <c r="Q9" s="39"/>
      <c r="R9" s="37"/>
      <c r="S9" s="40"/>
      <c r="T9" s="39"/>
      <c r="U9" s="37"/>
      <c r="V9" s="40"/>
      <c r="W9" s="39"/>
      <c r="X9" s="37"/>
      <c r="Y9" s="40"/>
      <c r="Z9" s="39"/>
      <c r="AA9" s="37"/>
      <c r="AB9" s="40"/>
      <c r="AC9" s="39"/>
      <c r="AD9" s="37"/>
      <c r="AE9" s="40"/>
      <c r="AF9" s="39"/>
      <c r="AG9" s="37"/>
      <c r="AH9" s="40"/>
      <c r="AI9" s="39"/>
      <c r="AJ9" s="37"/>
      <c r="AK9" s="41"/>
      <c r="AL9" s="39">
        <f t="shared" si="0"/>
        <v>17</v>
      </c>
      <c r="AM9" s="42">
        <f t="shared" si="1"/>
        <v>44</v>
      </c>
    </row>
    <row r="10" spans="1:39" s="19" customFormat="1">
      <c r="A10" s="27" t="str">
        <f>RIGHT('Mon Draw'!B7,LEN('Mon Draw'!B7)-2)</f>
        <v>HAWKS</v>
      </c>
      <c r="B10" s="36">
        <v>5</v>
      </c>
      <c r="C10" s="37">
        <v>21</v>
      </c>
      <c r="D10" s="38"/>
      <c r="E10" s="39">
        <v>4</v>
      </c>
      <c r="F10" s="37">
        <v>17</v>
      </c>
      <c r="G10" s="40"/>
      <c r="H10" s="39"/>
      <c r="I10" s="37"/>
      <c r="J10" s="40"/>
      <c r="K10" s="39"/>
      <c r="L10" s="37"/>
      <c r="M10" s="40"/>
      <c r="N10" s="39"/>
      <c r="O10" s="37"/>
      <c r="P10" s="40"/>
      <c r="Q10" s="39"/>
      <c r="R10" s="37"/>
      <c r="S10" s="40"/>
      <c r="T10" s="39"/>
      <c r="U10" s="37"/>
      <c r="V10" s="40"/>
      <c r="W10" s="39"/>
      <c r="X10" s="37"/>
      <c r="Y10" s="40"/>
      <c r="Z10" s="39"/>
      <c r="AA10" s="37"/>
      <c r="AB10" s="40"/>
      <c r="AC10" s="39"/>
      <c r="AD10" s="37"/>
      <c r="AE10" s="40"/>
      <c r="AF10" s="39"/>
      <c r="AG10" s="37"/>
      <c r="AH10" s="40"/>
      <c r="AI10" s="39"/>
      <c r="AJ10" s="37"/>
      <c r="AK10" s="41"/>
      <c r="AL10" s="39">
        <f t="shared" si="0"/>
        <v>9</v>
      </c>
      <c r="AM10" s="42">
        <f t="shared" si="1"/>
        <v>38</v>
      </c>
    </row>
    <row r="11" spans="1:39" s="19" customFormat="1">
      <c r="A11" s="27" t="str">
        <f>RIGHT('Mon Draw'!C7,LEN('Mon Draw'!C7)-2)</f>
        <v>KITES</v>
      </c>
      <c r="B11" s="36">
        <v>5</v>
      </c>
      <c r="C11" s="37">
        <v>16</v>
      </c>
      <c r="D11" s="38"/>
      <c r="E11" s="39">
        <v>4</v>
      </c>
      <c r="F11" s="37">
        <v>13</v>
      </c>
      <c r="G11" s="40"/>
      <c r="H11" s="39"/>
      <c r="I11" s="37"/>
      <c r="J11" s="40"/>
      <c r="K11" s="39"/>
      <c r="L11" s="37"/>
      <c r="M11" s="40"/>
      <c r="N11" s="39"/>
      <c r="O11" s="37"/>
      <c r="P11" s="40"/>
      <c r="Q11" s="39"/>
      <c r="R11" s="37"/>
      <c r="S11" s="40"/>
      <c r="T11" s="39"/>
      <c r="U11" s="37"/>
      <c r="V11" s="40"/>
      <c r="W11" s="39"/>
      <c r="X11" s="37"/>
      <c r="Y11" s="40"/>
      <c r="Z11" s="39"/>
      <c r="AA11" s="37"/>
      <c r="AB11" s="40"/>
      <c r="AC11" s="39"/>
      <c r="AD11" s="37"/>
      <c r="AE11" s="40"/>
      <c r="AF11" s="39"/>
      <c r="AG11" s="37"/>
      <c r="AH11" s="40"/>
      <c r="AI11" s="39"/>
      <c r="AJ11" s="37"/>
      <c r="AK11" s="41"/>
      <c r="AL11" s="39">
        <f t="shared" si="0"/>
        <v>9</v>
      </c>
      <c r="AM11" s="42">
        <f t="shared" si="1"/>
        <v>29</v>
      </c>
    </row>
    <row r="12" spans="1:39" s="19" customFormat="1">
      <c r="A12" s="27" t="str">
        <f>RIGHT('Mon Draw'!D7,LEN('Mon Draw'!D7)-2)</f>
        <v>HARRIERS</v>
      </c>
      <c r="B12" s="43">
        <v>6</v>
      </c>
      <c r="C12" s="44">
        <v>23</v>
      </c>
      <c r="D12" s="45">
        <v>2</v>
      </c>
      <c r="E12" s="46">
        <v>7</v>
      </c>
      <c r="F12" s="44">
        <v>25</v>
      </c>
      <c r="G12" s="47">
        <v>2</v>
      </c>
      <c r="H12" s="46"/>
      <c r="I12" s="44"/>
      <c r="J12" s="47"/>
      <c r="K12" s="46"/>
      <c r="L12" s="44"/>
      <c r="M12" s="47"/>
      <c r="N12" s="46"/>
      <c r="O12" s="44"/>
      <c r="P12" s="47"/>
      <c r="Q12" s="46"/>
      <c r="R12" s="44"/>
      <c r="S12" s="47"/>
      <c r="T12" s="46"/>
      <c r="U12" s="44"/>
      <c r="V12" s="47"/>
      <c r="W12" s="46"/>
      <c r="X12" s="44"/>
      <c r="Y12" s="47"/>
      <c r="Z12" s="46"/>
      <c r="AA12" s="44"/>
      <c r="AB12" s="47"/>
      <c r="AC12" s="46"/>
      <c r="AD12" s="44"/>
      <c r="AE12" s="47"/>
      <c r="AF12" s="46"/>
      <c r="AG12" s="44"/>
      <c r="AH12" s="47"/>
      <c r="AI12" s="46"/>
      <c r="AJ12" s="44"/>
      <c r="AK12" s="48"/>
      <c r="AL12" s="46">
        <f t="shared" si="0"/>
        <v>17</v>
      </c>
      <c r="AM12" s="49">
        <f t="shared" si="1"/>
        <v>48</v>
      </c>
    </row>
    <row r="13" spans="1:39" s="19" customFormat="1">
      <c r="A13" s="50"/>
      <c r="B13" s="51">
        <f t="shared" ref="B13:AM13" si="2">SUM(B5:B12)</f>
        <v>44</v>
      </c>
      <c r="C13" s="51">
        <f t="shared" si="2"/>
        <v>157</v>
      </c>
      <c r="D13" s="51">
        <f t="shared" si="2"/>
        <v>8</v>
      </c>
      <c r="E13" s="51">
        <f t="shared" si="2"/>
        <v>44</v>
      </c>
      <c r="F13" s="51">
        <f t="shared" si="2"/>
        <v>150</v>
      </c>
      <c r="G13" s="51">
        <f t="shared" si="2"/>
        <v>8</v>
      </c>
      <c r="H13" s="51">
        <f t="shared" si="2"/>
        <v>0</v>
      </c>
      <c r="I13" s="51">
        <f t="shared" si="2"/>
        <v>0</v>
      </c>
      <c r="J13" s="51">
        <f t="shared" si="2"/>
        <v>0</v>
      </c>
      <c r="K13" s="51">
        <f t="shared" si="2"/>
        <v>0</v>
      </c>
      <c r="L13" s="51">
        <f t="shared" si="2"/>
        <v>0</v>
      </c>
      <c r="M13" s="51">
        <f t="shared" si="2"/>
        <v>0</v>
      </c>
      <c r="N13" s="51">
        <f t="shared" si="2"/>
        <v>0</v>
      </c>
      <c r="O13" s="51">
        <f t="shared" si="2"/>
        <v>0</v>
      </c>
      <c r="P13" s="51">
        <f t="shared" si="2"/>
        <v>0</v>
      </c>
      <c r="Q13" s="51">
        <f t="shared" si="2"/>
        <v>0</v>
      </c>
      <c r="R13" s="51">
        <f t="shared" si="2"/>
        <v>0</v>
      </c>
      <c r="S13" s="51">
        <f t="shared" si="2"/>
        <v>0</v>
      </c>
      <c r="T13" s="51">
        <f t="shared" si="2"/>
        <v>0</v>
      </c>
      <c r="U13" s="51">
        <f t="shared" si="2"/>
        <v>0</v>
      </c>
      <c r="V13" s="51">
        <f t="shared" si="2"/>
        <v>0</v>
      </c>
      <c r="W13" s="51">
        <f t="shared" si="2"/>
        <v>0</v>
      </c>
      <c r="X13" s="51">
        <f t="shared" si="2"/>
        <v>0</v>
      </c>
      <c r="Y13" s="51">
        <f t="shared" si="2"/>
        <v>0</v>
      </c>
      <c r="Z13" s="51">
        <f t="shared" si="2"/>
        <v>0</v>
      </c>
      <c r="AA13" s="51">
        <f t="shared" si="2"/>
        <v>0</v>
      </c>
      <c r="AB13" s="51">
        <f t="shared" si="2"/>
        <v>0</v>
      </c>
      <c r="AC13" s="51">
        <f t="shared" si="2"/>
        <v>0</v>
      </c>
      <c r="AD13" s="51">
        <f t="shared" si="2"/>
        <v>0</v>
      </c>
      <c r="AE13" s="51">
        <f t="shared" si="2"/>
        <v>0</v>
      </c>
      <c r="AF13" s="51">
        <f t="shared" si="2"/>
        <v>0</v>
      </c>
      <c r="AG13" s="51">
        <f t="shared" si="2"/>
        <v>0</v>
      </c>
      <c r="AH13" s="51">
        <f t="shared" si="2"/>
        <v>0</v>
      </c>
      <c r="AI13" s="51">
        <f t="shared" si="2"/>
        <v>0</v>
      </c>
      <c r="AJ13" s="51">
        <f t="shared" si="2"/>
        <v>0</v>
      </c>
      <c r="AK13" s="51">
        <f t="shared" si="2"/>
        <v>0</v>
      </c>
      <c r="AL13" s="51">
        <f t="shared" si="2"/>
        <v>104</v>
      </c>
      <c r="AM13" s="52">
        <f t="shared" si="2"/>
        <v>307</v>
      </c>
    </row>
    <row r="18" spans="1:1">
      <c r="A18" s="16"/>
    </row>
    <row r="19" spans="1:1">
      <c r="A19" s="16"/>
    </row>
    <row r="20" spans="1:1">
      <c r="A20" s="16"/>
    </row>
  </sheetData>
  <mergeCells count="13">
    <mergeCell ref="B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J32"/>
  <sheetViews>
    <sheetView showGridLines="0" topLeftCell="A3" zoomScale="110" zoomScaleNormal="110" workbookViewId="0">
      <selection activeCell="D19" sqref="D19:S26"/>
    </sheetView>
  </sheetViews>
  <sheetFormatPr defaultRowHeight="13.2"/>
  <cols>
    <col min="1" max="1" width="3" customWidth="1"/>
    <col min="2" max="3" width="3" style="1" customWidth="1"/>
    <col min="4" max="4" width="19.44140625" style="1" customWidth="1"/>
    <col min="5" max="5" width="10.44140625" style="1" customWidth="1"/>
    <col min="6" max="17" width="2.6640625" style="2" customWidth="1"/>
    <col min="18" max="18" width="6.88671875" style="2" customWidth="1"/>
    <col min="19" max="19" width="7" style="2" customWidth="1"/>
    <col min="20" max="20" width="7.6640625" style="2" customWidth="1"/>
    <col min="21" max="21" width="2.6640625" style="1" customWidth="1"/>
    <col min="22" max="32" width="2.6640625" style="1" hidden="1" customWidth="1"/>
    <col min="33" max="33" width="4.88671875" style="1" customWidth="1"/>
    <col min="34" max="34" width="3.44140625" style="1" customWidth="1"/>
    <col min="35" max="35" width="17.44140625" style="1" customWidth="1"/>
    <col min="36" max="1022" width="9.109375" style="1" customWidth="1"/>
    <col min="1023" max="1025" width="8.6640625" customWidth="1"/>
  </cols>
  <sheetData>
    <row r="2" spans="2:35" ht="12.75" customHeight="1" thickBot="1">
      <c r="B2" s="53"/>
      <c r="C2" s="54"/>
      <c r="D2" s="55" t="s">
        <v>20</v>
      </c>
      <c r="E2" s="55" t="s">
        <v>2</v>
      </c>
      <c r="F2" s="55">
        <v>1</v>
      </c>
      <c r="G2" s="55">
        <v>2</v>
      </c>
      <c r="H2" s="55">
        <v>3</v>
      </c>
      <c r="I2" s="55">
        <v>4</v>
      </c>
      <c r="J2" s="55">
        <v>5</v>
      </c>
      <c r="K2" s="55">
        <v>6</v>
      </c>
      <c r="L2" s="55">
        <v>7</v>
      </c>
      <c r="M2" s="55">
        <v>8</v>
      </c>
      <c r="N2" s="55">
        <v>9</v>
      </c>
      <c r="O2" s="55">
        <v>10</v>
      </c>
      <c r="P2" s="55">
        <v>11</v>
      </c>
      <c r="Q2" s="55">
        <v>12</v>
      </c>
      <c r="R2" s="56" t="s">
        <v>21</v>
      </c>
      <c r="S2" s="57" t="s">
        <v>22</v>
      </c>
      <c r="T2" s="58"/>
      <c r="AI2" s="59"/>
    </row>
    <row r="3" spans="2:35" ht="12.75" customHeight="1" thickBot="1">
      <c r="B3" s="181" t="s">
        <v>0</v>
      </c>
      <c r="C3" s="182" t="s">
        <v>23</v>
      </c>
      <c r="D3" s="60" t="str">
        <f>'Mon Draw'!B4</f>
        <v>DANNY ALBURO</v>
      </c>
      <c r="E3" s="61" t="str">
        <f>RIGHT('Mon Draw'!B3,LEN('Mon Draw'!B3)-2)</f>
        <v>FALCONS</v>
      </c>
      <c r="F3" s="62">
        <v>3</v>
      </c>
      <c r="G3" s="63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4">
        <f t="shared" ref="R3:R10" si="0">SUM(F3:Q3)</f>
        <v>6</v>
      </c>
      <c r="S3" s="65">
        <f t="shared" ref="S3:S10" si="1">R3/COUNT(F3:Q3)*100/3</f>
        <v>100</v>
      </c>
      <c r="T3" s="66"/>
    </row>
    <row r="4" spans="2:35" ht="12.75" customHeight="1" thickBot="1">
      <c r="B4" s="181"/>
      <c r="C4" s="182"/>
      <c r="D4" s="67" t="str">
        <f>'Mon Draw'!F4</f>
        <v>DANICA ALBURO</v>
      </c>
      <c r="E4" s="68" t="str">
        <f>RIGHT('Mon Draw'!F3,LEN('Mon Draw'!F3)-2)</f>
        <v>OWLS</v>
      </c>
      <c r="F4" s="69">
        <v>3</v>
      </c>
      <c r="G4" s="70" t="s">
        <v>141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1">
        <f t="shared" si="0"/>
        <v>3</v>
      </c>
      <c r="S4" s="72">
        <f t="shared" si="1"/>
        <v>100</v>
      </c>
      <c r="T4" s="66"/>
    </row>
    <row r="5" spans="2:35" ht="12.75" customHeight="1" thickBot="1">
      <c r="B5" s="181"/>
      <c r="C5" s="182"/>
      <c r="D5" s="67" t="str">
        <f>'Mon Draw'!E4</f>
        <v>POH NG</v>
      </c>
      <c r="E5" s="68" t="str">
        <f>RIGHT('Mon Draw'!E3,LEN('Mon Draw'!E3)-2)</f>
        <v>VULTURES</v>
      </c>
      <c r="F5" s="69">
        <v>3</v>
      </c>
      <c r="G5" s="70">
        <v>2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1">
        <f t="shared" si="0"/>
        <v>5</v>
      </c>
      <c r="S5" s="72">
        <f t="shared" si="1"/>
        <v>83.333333333333329</v>
      </c>
      <c r="T5" s="66"/>
    </row>
    <row r="6" spans="2:35" ht="12.75" customHeight="1" thickBot="1">
      <c r="B6" s="181"/>
      <c r="C6" s="182"/>
      <c r="D6" s="67" t="str">
        <f>'Mon Draw'!C4</f>
        <v>CAREY WHITE</v>
      </c>
      <c r="E6" s="68" t="str">
        <f>RIGHT('Mon Draw'!C3,LEN('Mon Draw'!C3)-2)</f>
        <v>EAGLES</v>
      </c>
      <c r="F6" s="69">
        <v>2</v>
      </c>
      <c r="G6" s="70">
        <v>3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1">
        <f t="shared" si="0"/>
        <v>5</v>
      </c>
      <c r="S6" s="72">
        <f t="shared" si="1"/>
        <v>83.333333333333329</v>
      </c>
      <c r="T6" s="66"/>
    </row>
    <row r="7" spans="2:35" ht="12.75" customHeight="1" thickBot="1">
      <c r="B7" s="181"/>
      <c r="C7" s="182"/>
      <c r="D7" s="67" t="str">
        <f>'Mon Draw'!D4</f>
        <v>JOHN DEED</v>
      </c>
      <c r="E7" s="68" t="str">
        <f>RIGHT('Mon Draw'!D3,LEN('Mon Draw'!D3)-2)</f>
        <v>BUZZARDS</v>
      </c>
      <c r="F7" s="69">
        <v>2</v>
      </c>
      <c r="G7" s="70">
        <v>3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1">
        <f t="shared" si="0"/>
        <v>5</v>
      </c>
      <c r="S7" s="72">
        <f t="shared" si="1"/>
        <v>83.333333333333329</v>
      </c>
      <c r="T7" s="66"/>
    </row>
    <row r="8" spans="2:35" ht="12.75" customHeight="1" thickBot="1">
      <c r="B8" s="181"/>
      <c r="C8" s="182"/>
      <c r="D8" s="67" t="str">
        <f>'Mon Draw'!B8</f>
        <v>AJ VAGUE</v>
      </c>
      <c r="E8" s="68" t="str">
        <f>RIGHT('Mon Draw'!B7,LEN('Mon Draw'!B7)-2)</f>
        <v>HAWKS</v>
      </c>
      <c r="F8" s="69">
        <v>2</v>
      </c>
      <c r="G8" s="70">
        <v>2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1">
        <f t="shared" si="0"/>
        <v>4</v>
      </c>
      <c r="S8" s="72">
        <f t="shared" si="1"/>
        <v>66.666666666666671</v>
      </c>
      <c r="T8" s="66"/>
    </row>
    <row r="9" spans="2:35" ht="12.75" customHeight="1" thickBot="1">
      <c r="B9" s="181"/>
      <c r="C9" s="182"/>
      <c r="D9" s="67" t="str">
        <f>'Mon Draw'!D8</f>
        <v>MARK KELLY</v>
      </c>
      <c r="E9" s="68" t="str">
        <f>RIGHT('Mon Draw'!D7,LEN('Mon Draw'!D7)-2)</f>
        <v>HARRIERS</v>
      </c>
      <c r="F9" s="69" t="s">
        <v>141</v>
      </c>
      <c r="G9" s="70">
        <v>2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1">
        <f t="shared" si="0"/>
        <v>2</v>
      </c>
      <c r="S9" s="72">
        <f t="shared" si="1"/>
        <v>66.666666666666671</v>
      </c>
      <c r="T9" s="66"/>
    </row>
    <row r="10" spans="2:35" ht="12.75" customHeight="1" thickBot="1">
      <c r="B10" s="181"/>
      <c r="C10" s="182"/>
      <c r="D10" s="73" t="str">
        <f>'Mon Draw'!C8</f>
        <v>CORY THOMPSON</v>
      </c>
      <c r="E10" s="74" t="str">
        <f>RIGHT('Mon Draw'!C7,LEN('Mon Draw'!C7)-2)</f>
        <v>KITES</v>
      </c>
      <c r="F10" s="75" t="s">
        <v>141</v>
      </c>
      <c r="G10" s="76">
        <v>2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>
        <f t="shared" si="0"/>
        <v>2</v>
      </c>
      <c r="S10" s="81">
        <f t="shared" si="1"/>
        <v>66.666666666666671</v>
      </c>
      <c r="T10" s="66"/>
    </row>
    <row r="11" spans="2:35" ht="12.75" customHeight="1" thickBot="1">
      <c r="B11" s="181"/>
      <c r="C11" s="183" t="s">
        <v>24</v>
      </c>
      <c r="D11" s="171" t="str">
        <f>'Mon Draw'!F5</f>
        <v>PHIL CURRAN</v>
      </c>
      <c r="E11" s="172" t="str">
        <f>RIGHT('Mon Draw'!F3,LEN('Mon Draw'!F3)-2)</f>
        <v>OWLS</v>
      </c>
      <c r="F11" s="173">
        <v>2</v>
      </c>
      <c r="G11" s="174">
        <v>2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176">
        <f t="shared" ref="R11:R26" si="2">SUM(F11:Q11)</f>
        <v>4</v>
      </c>
      <c r="S11" s="177">
        <f t="shared" ref="S11:S26" si="3">R11/COUNT(F11:Q11)*100/3</f>
        <v>66.666666666666671</v>
      </c>
      <c r="T11" s="66"/>
    </row>
    <row r="12" spans="2:35" ht="12.75" customHeight="1" thickBot="1">
      <c r="B12" s="181"/>
      <c r="C12" s="182"/>
      <c r="D12" s="67" t="str">
        <f>'Mon Draw'!C5</f>
        <v>RICHARD COTTON</v>
      </c>
      <c r="E12" s="68" t="str">
        <f>RIGHT('Mon Draw'!C3,LEN('Mon Draw'!C3)-2)</f>
        <v>EAGLES</v>
      </c>
      <c r="F12" s="69">
        <v>2</v>
      </c>
      <c r="G12" s="70">
        <v>2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>
        <f t="shared" si="2"/>
        <v>4</v>
      </c>
      <c r="S12" s="72">
        <f t="shared" si="3"/>
        <v>66.666666666666671</v>
      </c>
      <c r="T12" s="66"/>
    </row>
    <row r="13" spans="2:35" ht="12.75" customHeight="1">
      <c r="B13" s="181"/>
      <c r="C13" s="182"/>
      <c r="D13" s="67" t="str">
        <f>'Mon Draw'!D9</f>
        <v>JAN CABABAY</v>
      </c>
      <c r="E13" s="68" t="str">
        <f>RIGHT('Mon Draw'!D7,LEN('Mon Draw'!D7)-2)</f>
        <v>HARRIERS</v>
      </c>
      <c r="F13" s="69">
        <v>2</v>
      </c>
      <c r="G13" s="70">
        <v>2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>
        <f t="shared" si="2"/>
        <v>4</v>
      </c>
      <c r="S13" s="72">
        <f t="shared" si="3"/>
        <v>66.666666666666671</v>
      </c>
      <c r="T13" s="66"/>
    </row>
    <row r="14" spans="2:35" ht="12.75" customHeight="1">
      <c r="B14" s="181"/>
      <c r="C14" s="182"/>
      <c r="D14" s="67" t="str">
        <f>'Mon Draw'!E5</f>
        <v>MATT ARNOLD</v>
      </c>
      <c r="E14" s="68" t="str">
        <f>RIGHT('Mon Draw'!E3,LEN('Mon Draw'!E3)-2)</f>
        <v>VULTURES</v>
      </c>
      <c r="F14" s="69">
        <v>2</v>
      </c>
      <c r="G14" s="70" t="s">
        <v>141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>
        <f t="shared" si="2"/>
        <v>2</v>
      </c>
      <c r="S14" s="72">
        <f t="shared" si="3"/>
        <v>66.666666666666671</v>
      </c>
      <c r="T14" s="66"/>
    </row>
    <row r="15" spans="2:35" ht="12.75" customHeight="1">
      <c r="B15" s="181"/>
      <c r="C15" s="182"/>
      <c r="D15" s="67" t="str">
        <f>'Mon Draw'!B9</f>
        <v>HAYLEY BLYTHMAN</v>
      </c>
      <c r="E15" s="78" t="str">
        <f>RIGHT('Mon Draw'!B7,LEN('Mon Draw'!B7)-2)</f>
        <v>HAWKS</v>
      </c>
      <c r="F15" s="69">
        <v>1</v>
      </c>
      <c r="G15" s="70">
        <v>1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>
        <f t="shared" si="2"/>
        <v>2</v>
      </c>
      <c r="S15" s="72">
        <f t="shared" si="3"/>
        <v>33.333333333333336</v>
      </c>
      <c r="T15" s="66"/>
    </row>
    <row r="16" spans="2:35" ht="12.75" customHeight="1">
      <c r="B16" s="181"/>
      <c r="C16" s="182"/>
      <c r="D16" s="67" t="str">
        <f>'Mon Draw'!C9</f>
        <v>NICK HALL</v>
      </c>
      <c r="E16" s="68" t="str">
        <f>RIGHT('Mon Draw'!C7,LEN('Mon Draw'!C7)-2)</f>
        <v>KITES</v>
      </c>
      <c r="F16" s="69">
        <v>1</v>
      </c>
      <c r="G16" s="70">
        <v>1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>
        <f t="shared" si="2"/>
        <v>2</v>
      </c>
      <c r="S16" s="72">
        <f t="shared" si="3"/>
        <v>33.333333333333336</v>
      </c>
      <c r="T16" s="66"/>
    </row>
    <row r="17" spans="1:1024" ht="12.75" customHeight="1">
      <c r="B17" s="181"/>
      <c r="C17" s="182"/>
      <c r="D17" s="67" t="str">
        <f>'Mon Draw'!B5</f>
        <v>BRIAN BLYTHMAN</v>
      </c>
      <c r="E17" s="68" t="str">
        <f>RIGHT('Mon Draw'!B3,LEN('Mon Draw'!B3)-2)</f>
        <v>FALCONS</v>
      </c>
      <c r="F17" s="69">
        <v>1</v>
      </c>
      <c r="G17" s="70">
        <v>1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>
        <f t="shared" si="2"/>
        <v>2</v>
      </c>
      <c r="S17" s="72">
        <f t="shared" si="3"/>
        <v>33.333333333333336</v>
      </c>
      <c r="T17" s="66"/>
    </row>
    <row r="18" spans="1:1024" ht="12.75" customHeight="1">
      <c r="B18" s="181"/>
      <c r="C18" s="182"/>
      <c r="D18" s="67" t="str">
        <f>'Mon Draw'!D5</f>
        <v>LORRAINE YEATES</v>
      </c>
      <c r="E18" s="68" t="str">
        <f>RIGHT('Mon Draw'!D3,LEN('Mon Draw'!D3)-2)</f>
        <v>BUZZARDS</v>
      </c>
      <c r="F18" s="69">
        <v>1</v>
      </c>
      <c r="G18" s="70">
        <v>0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>
        <f t="shared" si="2"/>
        <v>1</v>
      </c>
      <c r="S18" s="72">
        <f t="shared" si="3"/>
        <v>16.666666666666668</v>
      </c>
      <c r="T18" s="66"/>
    </row>
    <row r="19" spans="1:1024" ht="12.75" customHeight="1">
      <c r="B19" s="181"/>
      <c r="C19" s="182" t="s">
        <v>25</v>
      </c>
      <c r="D19" s="60" t="str">
        <f>'Mon Draw'!D10</f>
        <v>ALAN GRIFFIN</v>
      </c>
      <c r="E19" s="61" t="str">
        <f>RIGHT('Mon Draw'!D7,LEN('Mon Draw'!D7)-2)</f>
        <v>HARRIERS</v>
      </c>
      <c r="F19" s="62">
        <v>1</v>
      </c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>
        <f t="shared" si="2"/>
        <v>3</v>
      </c>
      <c r="S19" s="65">
        <f t="shared" si="3"/>
        <v>50</v>
      </c>
      <c r="T19" s="66"/>
    </row>
    <row r="20" spans="1:1024" ht="12.75" customHeight="1">
      <c r="B20" s="181"/>
      <c r="C20" s="182"/>
      <c r="D20" s="67" t="str">
        <f>'Mon Draw'!C6</f>
        <v>LOU WIGG</v>
      </c>
      <c r="E20" s="68" t="str">
        <f>RIGHT('Mon Draw'!C3,LEN('Mon Draw'!C3)-2)</f>
        <v>EAGLES</v>
      </c>
      <c r="F20" s="69">
        <v>1</v>
      </c>
      <c r="G20" s="70">
        <v>1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>
        <f t="shared" si="2"/>
        <v>2</v>
      </c>
      <c r="S20" s="72">
        <f t="shared" si="3"/>
        <v>33.333333333333336</v>
      </c>
      <c r="T20" s="66"/>
      <c r="AG20" s="59"/>
      <c r="AH20" s="59"/>
      <c r="AI20" s="59"/>
      <c r="AJ20" s="59"/>
    </row>
    <row r="21" spans="1:1024" ht="12.75" customHeight="1">
      <c r="B21" s="181"/>
      <c r="C21" s="182"/>
      <c r="D21" s="67" t="str">
        <f>'Mon Draw'!D6</f>
        <v>ROHAN REYNOLDS</v>
      </c>
      <c r="E21" s="68" t="str">
        <f>RIGHT('Mon Draw'!D3,LEN('Mon Draw'!D3)-2)</f>
        <v>BUZZARDS</v>
      </c>
      <c r="F21" s="69">
        <v>1</v>
      </c>
      <c r="G21" s="70">
        <v>0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>
        <f t="shared" si="2"/>
        <v>1</v>
      </c>
      <c r="S21" s="72">
        <f t="shared" si="3"/>
        <v>16.666666666666668</v>
      </c>
      <c r="T21" s="66"/>
      <c r="AG21" s="59"/>
      <c r="AH21" s="59"/>
      <c r="AI21" s="59"/>
      <c r="AJ21" s="59"/>
    </row>
    <row r="22" spans="1:1024" ht="12.75" customHeight="1">
      <c r="B22" s="181"/>
      <c r="C22" s="182"/>
      <c r="D22" s="67" t="str">
        <f>'Mon Draw'!F6</f>
        <v>SUE FRATCZAK</v>
      </c>
      <c r="E22" s="68" t="str">
        <f>RIGHT('Mon Draw'!F3,LEN('Mon Draw'!F3)-2)</f>
        <v>OWLS</v>
      </c>
      <c r="F22" s="69">
        <v>1</v>
      </c>
      <c r="G22" s="70">
        <v>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>
        <f t="shared" si="2"/>
        <v>1</v>
      </c>
      <c r="S22" s="72">
        <f t="shared" si="3"/>
        <v>16.666666666666668</v>
      </c>
      <c r="T22" s="66"/>
      <c r="AG22" s="59"/>
      <c r="AH22" s="59"/>
      <c r="AI22" s="79"/>
      <c r="AJ22" s="79"/>
    </row>
    <row r="23" spans="1:1024" ht="12.75" customHeight="1">
      <c r="B23" s="181"/>
      <c r="C23" s="182"/>
      <c r="D23" s="67" t="str">
        <f>'Mon Draw'!E6</f>
        <v>DON AULD</v>
      </c>
      <c r="E23" s="68" t="str">
        <f>RIGHT('Mon Draw'!E3,LEN('Mon Draw'!E3)-2)</f>
        <v>VULTURES</v>
      </c>
      <c r="F23" s="69">
        <v>0</v>
      </c>
      <c r="G23" s="70">
        <v>1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>
        <f t="shared" si="2"/>
        <v>1</v>
      </c>
      <c r="S23" s="72">
        <f t="shared" si="3"/>
        <v>16.666666666666668</v>
      </c>
      <c r="T23" s="66"/>
      <c r="AG23" s="59"/>
      <c r="AH23" s="59"/>
      <c r="AI23" s="79"/>
      <c r="AJ23" s="79"/>
    </row>
    <row r="24" spans="1:1024" ht="12.75" customHeight="1">
      <c r="B24" s="181"/>
      <c r="C24" s="182"/>
      <c r="D24" s="67" t="str">
        <f>'Mon Draw'!C10</f>
        <v>JIM THOMPSON</v>
      </c>
      <c r="E24" s="80" t="str">
        <f>RIGHT('Mon Draw'!C7,LEN('Mon Draw'!C7)-2)</f>
        <v>KITES</v>
      </c>
      <c r="F24" s="69">
        <v>0</v>
      </c>
      <c r="G24" s="70">
        <v>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>
        <f t="shared" si="2"/>
        <v>1</v>
      </c>
      <c r="S24" s="72">
        <f t="shared" si="3"/>
        <v>16.666666666666668</v>
      </c>
      <c r="T24" s="66"/>
      <c r="AG24" s="59"/>
      <c r="AH24" s="59"/>
      <c r="AI24" s="79"/>
      <c r="AJ24" s="79"/>
    </row>
    <row r="25" spans="1:1024" ht="12.75" customHeight="1">
      <c r="B25" s="181"/>
      <c r="C25" s="182"/>
      <c r="D25" s="67" t="str">
        <f>'Mon Draw'!B10</f>
        <v>DAMIEN TURNER</v>
      </c>
      <c r="E25" s="80" t="str">
        <f>RIGHT('Mon Draw'!B7,LEN('Mon Draw'!B7)-2)</f>
        <v>HAWKS</v>
      </c>
      <c r="F25" s="69">
        <v>0</v>
      </c>
      <c r="G25" s="70">
        <v>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>
        <f t="shared" si="2"/>
        <v>0</v>
      </c>
      <c r="S25" s="72">
        <f t="shared" si="3"/>
        <v>0</v>
      </c>
      <c r="T25" s="66"/>
      <c r="AG25" s="59"/>
      <c r="AH25" s="59"/>
      <c r="AI25" s="79"/>
      <c r="AJ25" s="79"/>
    </row>
    <row r="26" spans="1:1024" ht="12.75" customHeight="1">
      <c r="B26" s="181"/>
      <c r="C26" s="182"/>
      <c r="D26" s="73" t="str">
        <f>'Mon Draw'!B6</f>
        <v>RYAN DAY</v>
      </c>
      <c r="E26" s="74" t="str">
        <f>RIGHT('Mon Draw'!B3,LEN('Mon Draw'!B3)-2)</f>
        <v>FALCONS</v>
      </c>
      <c r="F26" s="75">
        <v>0</v>
      </c>
      <c r="G26" s="76">
        <v>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>
        <f t="shared" si="2"/>
        <v>0</v>
      </c>
      <c r="S26" s="81">
        <f t="shared" si="3"/>
        <v>0</v>
      </c>
      <c r="T26" s="66"/>
      <c r="AG26" s="59"/>
      <c r="AH26" s="59"/>
      <c r="AI26" s="59"/>
      <c r="AJ26" s="59"/>
    </row>
    <row r="27" spans="1:1024" ht="12.75" customHeight="1">
      <c r="B27" s="181"/>
      <c r="C27" s="82"/>
      <c r="D27" s="184" t="s">
        <v>26</v>
      </c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66"/>
      <c r="AG27" s="59"/>
      <c r="AH27" s="59"/>
      <c r="AI27" s="59"/>
      <c r="AJ27" s="59"/>
    </row>
    <row r="28" spans="1:1024" ht="12.75" customHeight="1">
      <c r="B28" s="181"/>
      <c r="T28" s="66"/>
      <c r="AG28" s="59"/>
      <c r="AH28" s="59"/>
      <c r="AI28" s="59"/>
      <c r="AJ28" s="59"/>
    </row>
    <row r="29" spans="1:1024" s="84" customFormat="1" ht="13.5" customHeight="1"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83"/>
      <c r="AI29" s="1"/>
      <c r="AJ29" s="1"/>
    </row>
    <row r="30" spans="1:1024" s="1" customFormat="1" ht="12.75" customHeight="1">
      <c r="K30" s="11"/>
      <c r="L30" s="11"/>
      <c r="M30" s="11"/>
      <c r="N30" s="11"/>
      <c r="O30" s="11"/>
      <c r="P30" s="11"/>
      <c r="Q30" s="11"/>
      <c r="R30" s="11"/>
      <c r="S30" s="11"/>
      <c r="T30" s="2"/>
    </row>
    <row r="32" spans="1:1024">
      <c r="A32" s="1"/>
      <c r="T32" s="11"/>
      <c r="U32" s="11"/>
      <c r="AMI32" s="1"/>
      <c r="AMJ32" s="1"/>
    </row>
  </sheetData>
  <sortState ref="D19:S26">
    <sortCondition descending="1" ref="S19:S26"/>
    <sortCondition descending="1" ref="R19:R26"/>
  </sortState>
  <mergeCells count="5">
    <mergeCell ref="B3:B28"/>
    <mergeCell ref="C3:C10"/>
    <mergeCell ref="C11:C18"/>
    <mergeCell ref="C19:C26"/>
    <mergeCell ref="D27:S27"/>
  </mergeCells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K33"/>
  <sheetViews>
    <sheetView showGridLines="0" topLeftCell="A7" workbookViewId="0">
      <selection activeCell="C6" sqref="C6"/>
    </sheetView>
  </sheetViews>
  <sheetFormatPr defaultRowHeight="13.8"/>
  <cols>
    <col min="1" max="1" width="4.88671875" customWidth="1"/>
    <col min="2" max="4" width="15.33203125" style="85" customWidth="1"/>
    <col min="5" max="5" width="14.6640625" style="85" customWidth="1"/>
    <col min="6" max="6" width="15.88671875" style="85" customWidth="1"/>
    <col min="7" max="7" width="17.6640625" style="85" customWidth="1"/>
    <col min="8" max="8" width="17.33203125" style="85" customWidth="1"/>
    <col min="9" max="10" width="17" style="85" customWidth="1"/>
    <col min="11" max="14" width="18.88671875" style="85" customWidth="1"/>
    <col min="15" max="1025" width="15.44140625" style="85" customWidth="1"/>
  </cols>
  <sheetData>
    <row r="1" spans="2:9" ht="15" customHeight="1"/>
    <row r="2" spans="2:9" ht="15" customHeight="1">
      <c r="B2" s="86"/>
      <c r="D2" s="87" t="s">
        <v>27</v>
      </c>
    </row>
    <row r="3" spans="2:9" ht="15" customHeight="1">
      <c r="B3" s="88" t="s">
        <v>28</v>
      </c>
      <c r="C3" s="88" t="s">
        <v>29</v>
      </c>
      <c r="D3" s="88" t="s">
        <v>30</v>
      </c>
      <c r="E3" s="88" t="s">
        <v>31</v>
      </c>
      <c r="F3" s="88" t="s">
        <v>32</v>
      </c>
    </row>
    <row r="4" spans="2:9" ht="15" customHeight="1">
      <c r="B4" s="89" t="s">
        <v>33</v>
      </c>
      <c r="C4" s="90" t="s">
        <v>34</v>
      </c>
      <c r="D4" s="90" t="s">
        <v>35</v>
      </c>
      <c r="E4" s="90" t="s">
        <v>36</v>
      </c>
      <c r="F4" s="90" t="s">
        <v>37</v>
      </c>
    </row>
    <row r="5" spans="2:9" ht="15" customHeight="1">
      <c r="B5" s="89" t="s">
        <v>38</v>
      </c>
      <c r="C5" s="90" t="s">
        <v>39</v>
      </c>
      <c r="D5" s="90" t="s">
        <v>40</v>
      </c>
      <c r="E5" s="90" t="s">
        <v>41</v>
      </c>
      <c r="F5" s="90" t="s">
        <v>42</v>
      </c>
    </row>
    <row r="6" spans="2:9" ht="15" customHeight="1">
      <c r="B6" s="89" t="s">
        <v>43</v>
      </c>
      <c r="C6" s="90" t="s">
        <v>44</v>
      </c>
      <c r="D6" s="90" t="s">
        <v>45</v>
      </c>
      <c r="E6" s="90" t="s">
        <v>46</v>
      </c>
      <c r="F6" s="90" t="s">
        <v>47</v>
      </c>
    </row>
    <row r="7" spans="2:9" ht="15" customHeight="1">
      <c r="B7" s="91" t="s">
        <v>48</v>
      </c>
      <c r="C7" s="91" t="s">
        <v>49</v>
      </c>
      <c r="D7" s="91" t="s">
        <v>50</v>
      </c>
      <c r="E7" s="91"/>
      <c r="F7" s="91"/>
      <c r="G7" s="92"/>
      <c r="H7" s="93"/>
      <c r="I7" s="94"/>
    </row>
    <row r="8" spans="2:9" ht="15" customHeight="1">
      <c r="B8" s="95" t="s">
        <v>51</v>
      </c>
      <c r="C8" s="96" t="s">
        <v>52</v>
      </c>
      <c r="D8" s="96" t="s">
        <v>53</v>
      </c>
      <c r="E8" s="96"/>
      <c r="F8" s="95"/>
      <c r="G8" s="97"/>
      <c r="I8" s="85" t="s">
        <v>54</v>
      </c>
    </row>
    <row r="9" spans="2:9" ht="15" customHeight="1">
      <c r="B9" s="89" t="s">
        <v>55</v>
      </c>
      <c r="C9" s="90" t="s">
        <v>56</v>
      </c>
      <c r="D9" s="90" t="s">
        <v>57</v>
      </c>
      <c r="E9" s="90"/>
      <c r="F9" s="89"/>
      <c r="G9" s="97"/>
    </row>
    <row r="10" spans="2:9" ht="15" customHeight="1">
      <c r="B10" s="98" t="s">
        <v>58</v>
      </c>
      <c r="C10" s="99" t="s">
        <v>59</v>
      </c>
      <c r="D10" s="99" t="s">
        <v>60</v>
      </c>
      <c r="E10" s="99"/>
      <c r="F10" s="98"/>
      <c r="G10" s="97"/>
      <c r="H10" s="93"/>
      <c r="I10" s="94"/>
    </row>
    <row r="11" spans="2:9" ht="15" customHeight="1">
      <c r="B11" s="97"/>
      <c r="C11" s="97"/>
      <c r="D11" s="97"/>
      <c r="E11" s="97"/>
      <c r="F11" s="100" t="s">
        <v>61</v>
      </c>
      <c r="H11" s="93"/>
      <c r="I11" s="94"/>
    </row>
    <row r="12" spans="2:9" ht="12.75" customHeight="1">
      <c r="B12" s="101" t="s">
        <v>62</v>
      </c>
    </row>
    <row r="13" spans="2:9" ht="12.75" customHeight="1">
      <c r="B13" s="102" t="s">
        <v>63</v>
      </c>
    </row>
    <row r="14" spans="2:9" ht="12.75" customHeight="1">
      <c r="B14" s="102"/>
    </row>
    <row r="15" spans="2:9" ht="12.75" customHeight="1">
      <c r="D15" s="185" t="s">
        <v>64</v>
      </c>
      <c r="E15" s="185"/>
      <c r="F15" s="185"/>
    </row>
    <row r="16" spans="2:9" ht="12.75" customHeight="1">
      <c r="B16" s="103" t="s">
        <v>65</v>
      </c>
      <c r="C16" s="104" t="s">
        <v>66</v>
      </c>
      <c r="D16" s="105" t="s">
        <v>67</v>
      </c>
      <c r="E16" s="104" t="s">
        <v>68</v>
      </c>
      <c r="F16" s="105" t="s">
        <v>69</v>
      </c>
      <c r="G16" s="104" t="s">
        <v>70</v>
      </c>
      <c r="H16" s="104" t="s">
        <v>71</v>
      </c>
    </row>
    <row r="17" spans="2:10" ht="12.75" customHeight="1">
      <c r="B17" s="106">
        <v>44767</v>
      </c>
      <c r="C17" s="107">
        <v>44774</v>
      </c>
      <c r="D17" s="106">
        <v>44781</v>
      </c>
      <c r="E17" s="106">
        <v>44788</v>
      </c>
      <c r="F17" s="107">
        <v>44795</v>
      </c>
      <c r="G17" s="106">
        <v>44802</v>
      </c>
      <c r="H17" s="106">
        <v>44809</v>
      </c>
      <c r="I17" s="186"/>
      <c r="J17" s="186"/>
    </row>
    <row r="18" spans="2:10" ht="12.75" customHeight="1">
      <c r="B18" s="108" t="s">
        <v>72</v>
      </c>
      <c r="C18" s="109" t="s">
        <v>73</v>
      </c>
      <c r="D18" s="110" t="s">
        <v>74</v>
      </c>
      <c r="E18" s="108" t="s">
        <v>75</v>
      </c>
      <c r="F18" s="108" t="s">
        <v>73</v>
      </c>
      <c r="G18" s="109" t="s">
        <v>74</v>
      </c>
      <c r="H18" s="111" t="s">
        <v>72</v>
      </c>
      <c r="I18" s="186"/>
      <c r="J18" s="186"/>
    </row>
    <row r="19" spans="2:10" ht="12.75" customHeight="1">
      <c r="B19" s="112" t="s">
        <v>76</v>
      </c>
      <c r="C19" s="112" t="s">
        <v>77</v>
      </c>
      <c r="D19" s="112" t="s">
        <v>78</v>
      </c>
      <c r="E19" s="112" t="s">
        <v>79</v>
      </c>
      <c r="F19" s="112" t="s">
        <v>80</v>
      </c>
      <c r="G19" s="112" t="s">
        <v>81</v>
      </c>
      <c r="H19" s="113" t="s">
        <v>82</v>
      </c>
      <c r="I19" s="186"/>
      <c r="J19" s="186"/>
    </row>
    <row r="20" spans="2:10" ht="12.75" customHeight="1">
      <c r="B20" s="114" t="s">
        <v>83</v>
      </c>
      <c r="C20" s="114" t="s">
        <v>84</v>
      </c>
      <c r="D20" s="114" t="s">
        <v>85</v>
      </c>
      <c r="E20" s="114" t="s">
        <v>86</v>
      </c>
      <c r="F20" s="114" t="s">
        <v>87</v>
      </c>
      <c r="G20" s="114" t="s">
        <v>88</v>
      </c>
      <c r="H20" s="115" t="s">
        <v>89</v>
      </c>
      <c r="I20" s="186"/>
      <c r="J20" s="186"/>
    </row>
    <row r="21" spans="2:10" ht="12.75" customHeight="1">
      <c r="B21" s="114" t="s">
        <v>90</v>
      </c>
      <c r="C21" s="114" t="s">
        <v>91</v>
      </c>
      <c r="D21" s="114" t="s">
        <v>92</v>
      </c>
      <c r="E21" s="114" t="s">
        <v>93</v>
      </c>
      <c r="F21" s="114" t="s">
        <v>94</v>
      </c>
      <c r="G21" s="114" t="s">
        <v>95</v>
      </c>
      <c r="H21" s="115" t="s">
        <v>96</v>
      </c>
      <c r="I21" s="186"/>
      <c r="J21" s="186"/>
    </row>
    <row r="22" spans="2:10" ht="12.75" customHeight="1">
      <c r="B22" s="114" t="s">
        <v>97</v>
      </c>
      <c r="C22" s="114" t="s">
        <v>98</v>
      </c>
      <c r="D22" s="114" t="s">
        <v>99</v>
      </c>
      <c r="E22" s="114" t="s">
        <v>100</v>
      </c>
      <c r="F22" s="114" t="s">
        <v>101</v>
      </c>
      <c r="G22" s="114" t="s">
        <v>102</v>
      </c>
      <c r="H22" s="115" t="s">
        <v>103</v>
      </c>
    </row>
    <row r="23" spans="2:10" ht="12.75" customHeight="1">
      <c r="B23" s="103" t="s">
        <v>10</v>
      </c>
      <c r="C23" s="104" t="s">
        <v>11</v>
      </c>
      <c r="D23" s="103" t="s">
        <v>12</v>
      </c>
      <c r="E23" s="104" t="s">
        <v>13</v>
      </c>
      <c r="F23" s="103" t="s">
        <v>14</v>
      </c>
      <c r="G23" s="103" t="s">
        <v>104</v>
      </c>
      <c r="H23" s="104" t="s">
        <v>105</v>
      </c>
      <c r="I23" s="104" t="s">
        <v>106</v>
      </c>
      <c r="J23" s="104" t="s">
        <v>107</v>
      </c>
    </row>
    <row r="24" spans="2:10" ht="12.75" customHeight="1">
      <c r="B24" s="106">
        <v>44816</v>
      </c>
      <c r="C24" s="106">
        <v>44837</v>
      </c>
      <c r="D24" s="106">
        <v>44844</v>
      </c>
      <c r="E24" s="106">
        <v>44851</v>
      </c>
      <c r="F24" s="106">
        <v>44858</v>
      </c>
      <c r="G24" s="106">
        <v>44865</v>
      </c>
      <c r="H24" s="106">
        <v>44872</v>
      </c>
      <c r="I24" s="106">
        <v>44879</v>
      </c>
      <c r="J24" s="106">
        <v>44886</v>
      </c>
    </row>
    <row r="25" spans="2:10" ht="12.75" customHeight="1">
      <c r="B25" s="108" t="s">
        <v>72</v>
      </c>
      <c r="C25" s="109" t="s">
        <v>73</v>
      </c>
      <c r="D25" s="110" t="s">
        <v>74</v>
      </c>
      <c r="E25" s="108" t="s">
        <v>75</v>
      </c>
      <c r="F25" s="108" t="s">
        <v>73</v>
      </c>
      <c r="G25" s="116">
        <v>44718</v>
      </c>
      <c r="H25" s="117"/>
      <c r="I25" s="116"/>
      <c r="J25" s="117"/>
    </row>
    <row r="26" spans="2:10" ht="14.25" customHeight="1">
      <c r="B26" s="112" t="s">
        <v>76</v>
      </c>
      <c r="C26" s="112" t="s">
        <v>77</v>
      </c>
      <c r="D26" s="112" t="s">
        <v>108</v>
      </c>
      <c r="E26" s="112" t="s">
        <v>109</v>
      </c>
      <c r="F26" s="113" t="s">
        <v>80</v>
      </c>
      <c r="G26" s="113" t="s">
        <v>81</v>
      </c>
      <c r="H26" s="113" t="s">
        <v>82</v>
      </c>
      <c r="I26" s="187" t="s">
        <v>110</v>
      </c>
      <c r="J26" s="187" t="s">
        <v>111</v>
      </c>
    </row>
    <row r="27" spans="2:10" ht="12.75" customHeight="1">
      <c r="B27" s="114" t="s">
        <v>83</v>
      </c>
      <c r="C27" s="114" t="s">
        <v>84</v>
      </c>
      <c r="D27" s="114" t="s">
        <v>112</v>
      </c>
      <c r="E27" s="114" t="s">
        <v>86</v>
      </c>
      <c r="F27" s="115" t="s">
        <v>113</v>
      </c>
      <c r="G27" s="115" t="s">
        <v>88</v>
      </c>
      <c r="H27" s="115" t="s">
        <v>89</v>
      </c>
      <c r="I27" s="187"/>
      <c r="J27" s="187"/>
    </row>
    <row r="28" spans="2:10" ht="12.75" customHeight="1">
      <c r="B28" s="114" t="s">
        <v>90</v>
      </c>
      <c r="C28" s="114" t="s">
        <v>91</v>
      </c>
      <c r="D28" s="114" t="s">
        <v>92</v>
      </c>
      <c r="E28" s="114" t="s">
        <v>93</v>
      </c>
      <c r="F28" s="115" t="s">
        <v>94</v>
      </c>
      <c r="G28" s="115" t="s">
        <v>95</v>
      </c>
      <c r="H28" s="115" t="s">
        <v>96</v>
      </c>
      <c r="I28" s="187"/>
      <c r="J28" s="187"/>
    </row>
    <row r="29" spans="2:10" ht="12.75" customHeight="1">
      <c r="B29" s="118" t="s">
        <v>114</v>
      </c>
      <c r="C29" s="118" t="s">
        <v>98</v>
      </c>
      <c r="D29" s="118" t="s">
        <v>99</v>
      </c>
      <c r="E29" s="118" t="s">
        <v>100</v>
      </c>
      <c r="F29" s="119" t="s">
        <v>115</v>
      </c>
      <c r="G29" s="119" t="s">
        <v>102</v>
      </c>
      <c r="H29" s="119" t="s">
        <v>103</v>
      </c>
      <c r="I29" s="187"/>
      <c r="J29" s="187"/>
    </row>
    <row r="30" spans="2:10" ht="15" customHeight="1">
      <c r="B30" s="120"/>
      <c r="C30" s="120"/>
      <c r="D30" s="120"/>
      <c r="E30" s="120"/>
      <c r="F30" s="120"/>
      <c r="H30" s="121"/>
    </row>
    <row r="31" spans="2:10" ht="12.75" customHeight="1">
      <c r="B31" s="122" t="s">
        <v>116</v>
      </c>
      <c r="H31" s="121"/>
    </row>
    <row r="32" spans="2:10" ht="12.75" customHeight="1">
      <c r="B32" s="102" t="s">
        <v>117</v>
      </c>
      <c r="H32" s="121"/>
    </row>
    <row r="33" spans="2:8" ht="12.75" customHeight="1">
      <c r="B33" s="102" t="s">
        <v>118</v>
      </c>
      <c r="H33" s="121"/>
    </row>
  </sheetData>
  <mergeCells count="4">
    <mergeCell ref="D15:F15"/>
    <mergeCell ref="I17:J21"/>
    <mergeCell ref="I26:I29"/>
    <mergeCell ref="J26:J29"/>
  </mergeCells>
  <printOptions horizontalCentered="1" verticalCentered="1"/>
  <pageMargins left="0" right="0" top="0" bottom="0" header="0.51180555555555496" footer="0.51180555555555496"/>
  <pageSetup paperSize="9" scale="9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8"/>
  <sheetViews>
    <sheetView showGridLines="0" showZeros="0" topLeftCell="A8" workbookViewId="0">
      <selection activeCell="L8" sqref="L8:Q8"/>
    </sheetView>
  </sheetViews>
  <sheetFormatPr defaultRowHeight="13.2"/>
  <cols>
    <col min="1" max="1" width="2.44140625" style="123" customWidth="1"/>
    <col min="2" max="2" width="10" style="123" customWidth="1"/>
    <col min="3" max="3" width="27.109375" style="123" customWidth="1"/>
    <col min="4" max="9" width="5.109375" style="123" customWidth="1"/>
    <col min="10" max="10" width="5.44140625" style="123" customWidth="1"/>
    <col min="11" max="11" width="10" style="123" customWidth="1"/>
    <col min="12" max="12" width="27.109375" style="123" customWidth="1"/>
    <col min="13" max="18" width="5.109375" style="123" customWidth="1"/>
    <col min="19" max="19" width="5.44140625" style="123" customWidth="1"/>
    <col min="20" max="1025" width="9.109375" style="123" customWidth="1"/>
  </cols>
  <sheetData>
    <row r="1" spans="1:2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1" ht="93.75" customHeight="1">
      <c r="A2" s="124"/>
      <c r="B2" s="125"/>
      <c r="C2" s="126"/>
      <c r="D2" s="127"/>
      <c r="E2" s="126"/>
      <c r="F2" s="126"/>
      <c r="G2" s="126"/>
      <c r="H2" s="126"/>
      <c r="I2" s="126"/>
      <c r="J2" s="126"/>
      <c r="K2" s="126"/>
      <c r="L2" s="128" t="s">
        <v>119</v>
      </c>
      <c r="M2" s="188" t="s">
        <v>140</v>
      </c>
      <c r="N2" s="188"/>
      <c r="O2" s="126"/>
      <c r="P2" s="126"/>
      <c r="Q2" s="126"/>
      <c r="R2" s="126"/>
      <c r="S2" s="129"/>
      <c r="U2" s="130"/>
    </row>
    <row r="3" spans="1:21" ht="22.5" customHeight="1">
      <c r="A3" s="124"/>
      <c r="B3" s="131" t="s">
        <v>120</v>
      </c>
      <c r="C3" s="132">
        <v>44767</v>
      </c>
      <c r="D3" s="189" t="s">
        <v>121</v>
      </c>
      <c r="E3" s="189"/>
      <c r="F3" s="189"/>
      <c r="G3" s="189"/>
      <c r="H3" s="189"/>
      <c r="I3" s="189"/>
      <c r="J3" s="189"/>
      <c r="K3" s="189"/>
      <c r="L3" s="189"/>
      <c r="M3" s="189"/>
      <c r="N3" s="190" t="s">
        <v>122</v>
      </c>
      <c r="O3" s="190"/>
      <c r="P3" s="190"/>
      <c r="Q3" s="191">
        <v>1</v>
      </c>
      <c r="R3" s="191"/>
      <c r="S3" s="191"/>
    </row>
    <row r="4" spans="1:21" ht="22.5" customHeight="1">
      <c r="A4" s="124"/>
      <c r="B4" s="133" t="s">
        <v>123</v>
      </c>
      <c r="C4" s="192" t="s">
        <v>138</v>
      </c>
      <c r="D4" s="192"/>
      <c r="E4" s="192"/>
      <c r="F4" s="192"/>
      <c r="G4" s="192"/>
      <c r="H4" s="192"/>
      <c r="I4" s="192"/>
      <c r="J4" s="192"/>
      <c r="K4" s="134" t="s">
        <v>123</v>
      </c>
      <c r="L4" s="192" t="s">
        <v>139</v>
      </c>
      <c r="M4" s="192"/>
      <c r="N4" s="192"/>
      <c r="O4" s="192"/>
      <c r="P4" s="192"/>
      <c r="Q4" s="192"/>
      <c r="R4" s="192"/>
      <c r="S4" s="192"/>
    </row>
    <row r="5" spans="1:21" ht="29.25" customHeight="1">
      <c r="A5" s="124"/>
      <c r="B5" s="135"/>
      <c r="C5" s="193" t="s">
        <v>124</v>
      </c>
      <c r="D5" s="193"/>
      <c r="E5" s="193"/>
      <c r="F5" s="193"/>
      <c r="G5" s="193"/>
      <c r="H5" s="193"/>
      <c r="I5" s="194" t="s">
        <v>125</v>
      </c>
      <c r="J5" s="194"/>
      <c r="K5" s="135"/>
      <c r="L5" s="193" t="s">
        <v>124</v>
      </c>
      <c r="M5" s="193"/>
      <c r="N5" s="193"/>
      <c r="O5" s="193"/>
      <c r="P5" s="193"/>
      <c r="Q5" s="193"/>
      <c r="R5" s="194" t="s">
        <v>126</v>
      </c>
      <c r="S5" s="194"/>
    </row>
    <row r="6" spans="1:21" ht="18.75" customHeight="1">
      <c r="A6" s="124"/>
      <c r="B6" s="136" t="s">
        <v>127</v>
      </c>
      <c r="C6" s="195" t="s">
        <v>33</v>
      </c>
      <c r="D6" s="195"/>
      <c r="E6" s="195"/>
      <c r="F6" s="195"/>
      <c r="G6" s="195"/>
      <c r="H6" s="195"/>
      <c r="I6" s="196">
        <f>I10+I17+I22</f>
        <v>0</v>
      </c>
      <c r="J6" s="196"/>
      <c r="K6" s="137" t="s">
        <v>127</v>
      </c>
      <c r="L6" s="195" t="s">
        <v>34</v>
      </c>
      <c r="M6" s="195"/>
      <c r="N6" s="195"/>
      <c r="O6" s="195"/>
      <c r="P6" s="195"/>
      <c r="Q6" s="195"/>
      <c r="R6" s="196">
        <f>R11+R16+R22</f>
        <v>0</v>
      </c>
      <c r="S6" s="196"/>
    </row>
    <row r="7" spans="1:21" ht="18.75" customHeight="1">
      <c r="A7" s="124"/>
      <c r="B7" s="136" t="s">
        <v>128</v>
      </c>
      <c r="C7" s="197" t="s">
        <v>38</v>
      </c>
      <c r="D7" s="197"/>
      <c r="E7" s="197"/>
      <c r="F7" s="197"/>
      <c r="G7" s="197"/>
      <c r="H7" s="197"/>
      <c r="I7" s="196">
        <f>I11+I15+I21</f>
        <v>0</v>
      </c>
      <c r="J7" s="196"/>
      <c r="K7" s="137" t="s">
        <v>128</v>
      </c>
      <c r="L7" s="197" t="s">
        <v>39</v>
      </c>
      <c r="M7" s="197"/>
      <c r="N7" s="197"/>
      <c r="O7" s="197"/>
      <c r="P7" s="197"/>
      <c r="Q7" s="197"/>
      <c r="R7" s="196">
        <f>R12+R17+R21</f>
        <v>0</v>
      </c>
      <c r="S7" s="196"/>
    </row>
    <row r="8" spans="1:21" ht="18.75" customHeight="1">
      <c r="A8" s="124"/>
      <c r="B8" s="138" t="s">
        <v>129</v>
      </c>
      <c r="C8" s="198" t="s">
        <v>43</v>
      </c>
      <c r="D8" s="198"/>
      <c r="E8" s="198"/>
      <c r="F8" s="198"/>
      <c r="G8" s="198"/>
      <c r="H8" s="198"/>
      <c r="I8" s="199">
        <f>I12+I16+I20</f>
        <v>0</v>
      </c>
      <c r="J8" s="199"/>
      <c r="K8" s="139" t="s">
        <v>129</v>
      </c>
      <c r="L8" s="198" t="s">
        <v>44</v>
      </c>
      <c r="M8" s="198"/>
      <c r="N8" s="198"/>
      <c r="O8" s="198"/>
      <c r="P8" s="198"/>
      <c r="Q8" s="198"/>
      <c r="R8" s="199">
        <f>R10+R15+R20</f>
        <v>0</v>
      </c>
      <c r="S8" s="199"/>
    </row>
    <row r="9" spans="1:21" ht="18.75" customHeight="1">
      <c r="A9" s="124"/>
      <c r="B9" s="200"/>
      <c r="C9" s="200"/>
      <c r="D9" s="140">
        <v>1</v>
      </c>
      <c r="E9" s="141">
        <v>2</v>
      </c>
      <c r="F9" s="141">
        <v>3</v>
      </c>
      <c r="G9" s="141">
        <v>4</v>
      </c>
      <c r="H9" s="142">
        <v>5</v>
      </c>
      <c r="I9" s="140" t="s">
        <v>130</v>
      </c>
      <c r="J9" s="143" t="s">
        <v>16</v>
      </c>
      <c r="K9" s="201"/>
      <c r="L9" s="201"/>
      <c r="M9" s="140">
        <v>1</v>
      </c>
      <c r="N9" s="141">
        <v>2</v>
      </c>
      <c r="O9" s="141">
        <v>3</v>
      </c>
      <c r="P9" s="141">
        <v>4</v>
      </c>
      <c r="Q9" s="142">
        <v>5</v>
      </c>
      <c r="R9" s="140" t="s">
        <v>130</v>
      </c>
      <c r="S9" s="143" t="s">
        <v>16</v>
      </c>
    </row>
    <row r="10" spans="1:21" ht="18.75" customHeight="1">
      <c r="A10" s="124"/>
      <c r="B10" s="144" t="str">
        <f t="shared" ref="B10:C12" si="0">B6</f>
        <v>Line 1:</v>
      </c>
      <c r="C10" s="145" t="str">
        <f t="shared" si="0"/>
        <v>DANNY ALBURO</v>
      </c>
      <c r="D10" s="146"/>
      <c r="E10" s="147"/>
      <c r="F10" s="147"/>
      <c r="G10" s="147"/>
      <c r="H10" s="148"/>
      <c r="I10" s="149">
        <f t="shared" ref="I10:I22" si="1">IF(J10=3,1,0)</f>
        <v>0</v>
      </c>
      <c r="J10" s="150">
        <f t="shared" ref="J10:J22" si="2">IF(D10&gt;M10,1,0)+IF(E10&gt;N10,1,0)+IF(F10&gt;O10,1,0)+IF(G10&gt;P10,1,0)+IF(H10&gt;Q10,1,0)</f>
        <v>0</v>
      </c>
      <c r="K10" s="144" t="str">
        <f>K8</f>
        <v>Line 3:</v>
      </c>
      <c r="L10" s="145" t="str">
        <f>L8</f>
        <v>LOU WIGG</v>
      </c>
      <c r="M10" s="146"/>
      <c r="N10" s="147"/>
      <c r="O10" s="147"/>
      <c r="P10" s="147"/>
      <c r="Q10" s="148"/>
      <c r="R10" s="149">
        <f t="shared" ref="R10:R22" si="3">IF(S10=3,1,0)</f>
        <v>0</v>
      </c>
      <c r="S10" s="150">
        <f t="shared" ref="S10:S22" si="4">IF(M10&gt;D10,1,0)+IF(N10&gt;E10,1,0)+IF(O10&gt;F10,1,0)+IF(P10&gt;G10,1,0)+IF(Q10&gt;H10,1,0)</f>
        <v>0</v>
      </c>
    </row>
    <row r="11" spans="1:21" ht="18.75" customHeight="1">
      <c r="A11" s="124"/>
      <c r="B11" s="136" t="str">
        <f t="shared" si="0"/>
        <v>Line 2:</v>
      </c>
      <c r="C11" s="151" t="str">
        <f t="shared" si="0"/>
        <v>BRIAN BLYTHMAN</v>
      </c>
      <c r="D11" s="152"/>
      <c r="E11" s="153"/>
      <c r="F11" s="153"/>
      <c r="G11" s="153"/>
      <c r="H11" s="154"/>
      <c r="I11" s="155">
        <f t="shared" si="1"/>
        <v>0</v>
      </c>
      <c r="J11" s="156">
        <f t="shared" si="2"/>
        <v>0</v>
      </c>
      <c r="K11" s="136" t="str">
        <f>K6</f>
        <v>Line 1:</v>
      </c>
      <c r="L11" s="151" t="str">
        <f>L6</f>
        <v>CAREY WHITE</v>
      </c>
      <c r="M11" s="152"/>
      <c r="N11" s="153"/>
      <c r="O11" s="153"/>
      <c r="P11" s="153"/>
      <c r="Q11" s="154"/>
      <c r="R11" s="155">
        <f t="shared" si="3"/>
        <v>0</v>
      </c>
      <c r="S11" s="156">
        <f t="shared" si="4"/>
        <v>0</v>
      </c>
    </row>
    <row r="12" spans="1:21" ht="18.75" customHeight="1">
      <c r="A12" s="124"/>
      <c r="B12" s="136" t="str">
        <f t="shared" si="0"/>
        <v>Line 3:</v>
      </c>
      <c r="C12" s="151" t="str">
        <f t="shared" si="0"/>
        <v>RYAN DAY</v>
      </c>
      <c r="D12" s="152"/>
      <c r="E12" s="153"/>
      <c r="F12" s="153"/>
      <c r="G12" s="153"/>
      <c r="H12" s="154"/>
      <c r="I12" s="155">
        <f t="shared" si="1"/>
        <v>0</v>
      </c>
      <c r="J12" s="156">
        <f t="shared" si="2"/>
        <v>0</v>
      </c>
      <c r="K12" s="136" t="str">
        <f>K7</f>
        <v>Line 2:</v>
      </c>
      <c r="L12" s="151" t="str">
        <f>L7</f>
        <v>RICHARD COTTON</v>
      </c>
      <c r="M12" s="152"/>
      <c r="N12" s="153"/>
      <c r="O12" s="153"/>
      <c r="P12" s="153"/>
      <c r="Q12" s="154"/>
      <c r="R12" s="155">
        <f t="shared" si="3"/>
        <v>0</v>
      </c>
      <c r="S12" s="156">
        <f t="shared" si="4"/>
        <v>0</v>
      </c>
    </row>
    <row r="13" spans="1:21" ht="18.75" customHeight="1">
      <c r="A13" s="124"/>
      <c r="B13" s="202" t="s">
        <v>131</v>
      </c>
      <c r="C13" s="157" t="str">
        <f>IF(MOD(Q3,3)=1,C6,IF(MOD(Q3,3)=2,C7,C7))</f>
        <v>DANNY ALBURO</v>
      </c>
      <c r="D13" s="203"/>
      <c r="E13" s="204"/>
      <c r="F13" s="204"/>
      <c r="G13" s="204"/>
      <c r="H13" s="205"/>
      <c r="I13" s="206">
        <f t="shared" si="1"/>
        <v>0</v>
      </c>
      <c r="J13" s="207">
        <f t="shared" si="2"/>
        <v>0</v>
      </c>
      <c r="K13" s="202" t="s">
        <v>131</v>
      </c>
      <c r="L13" s="157" t="str">
        <f>IF(MOD(Q3,3)=1,L6,IF(MOD(Q3,3)=2,L7,L7))</f>
        <v>CAREY WHITE</v>
      </c>
      <c r="M13" s="203"/>
      <c r="N13" s="204"/>
      <c r="O13" s="204"/>
      <c r="P13" s="204"/>
      <c r="Q13" s="205"/>
      <c r="R13" s="206">
        <f t="shared" si="3"/>
        <v>0</v>
      </c>
      <c r="S13" s="207">
        <f t="shared" si="4"/>
        <v>0</v>
      </c>
    </row>
    <row r="14" spans="1:21" ht="18.75" customHeight="1">
      <c r="A14" s="124"/>
      <c r="B14" s="202"/>
      <c r="C14" s="158" t="str">
        <f>C8</f>
        <v>RYAN DAY</v>
      </c>
      <c r="D14" s="203"/>
      <c r="E14" s="204"/>
      <c r="F14" s="204"/>
      <c r="G14" s="204"/>
      <c r="H14" s="205"/>
      <c r="I14" s="206">
        <f t="shared" si="1"/>
        <v>0</v>
      </c>
      <c r="J14" s="207">
        <f t="shared" si="2"/>
        <v>0</v>
      </c>
      <c r="K14" s="202"/>
      <c r="L14" s="158" t="str">
        <f>L8</f>
        <v>LOU WIGG</v>
      </c>
      <c r="M14" s="203"/>
      <c r="N14" s="204"/>
      <c r="O14" s="204"/>
      <c r="P14" s="204"/>
      <c r="Q14" s="205"/>
      <c r="R14" s="206">
        <f t="shared" si="3"/>
        <v>0</v>
      </c>
      <c r="S14" s="207">
        <f t="shared" si="4"/>
        <v>0</v>
      </c>
    </row>
    <row r="15" spans="1:21" ht="18.75" customHeight="1">
      <c r="A15" s="124"/>
      <c r="B15" s="159" t="str">
        <f>B7</f>
        <v>Line 2:</v>
      </c>
      <c r="C15" s="158" t="str">
        <f>C7</f>
        <v>BRIAN BLYTHMAN</v>
      </c>
      <c r="D15" s="152"/>
      <c r="E15" s="153"/>
      <c r="F15" s="153"/>
      <c r="G15" s="153"/>
      <c r="H15" s="154"/>
      <c r="I15" s="155">
        <f t="shared" si="1"/>
        <v>0</v>
      </c>
      <c r="J15" s="156">
        <f t="shared" si="2"/>
        <v>0</v>
      </c>
      <c r="K15" s="136" t="str">
        <f>K8</f>
        <v>Line 3:</v>
      </c>
      <c r="L15" s="151" t="str">
        <f>L8</f>
        <v>LOU WIGG</v>
      </c>
      <c r="M15" s="152"/>
      <c r="N15" s="153"/>
      <c r="O15" s="153"/>
      <c r="P15" s="153"/>
      <c r="Q15" s="154"/>
      <c r="R15" s="155">
        <f t="shared" si="3"/>
        <v>0</v>
      </c>
      <c r="S15" s="156">
        <f t="shared" si="4"/>
        <v>0</v>
      </c>
    </row>
    <row r="16" spans="1:21" ht="18.75" customHeight="1">
      <c r="A16" s="124"/>
      <c r="B16" s="136" t="str">
        <f>B8</f>
        <v>Line 3:</v>
      </c>
      <c r="C16" s="151" t="str">
        <f>C8</f>
        <v>RYAN DAY</v>
      </c>
      <c r="D16" s="152"/>
      <c r="E16" s="153"/>
      <c r="F16" s="153"/>
      <c r="G16" s="153"/>
      <c r="H16" s="154"/>
      <c r="I16" s="155">
        <f t="shared" si="1"/>
        <v>0</v>
      </c>
      <c r="J16" s="156">
        <f t="shared" si="2"/>
        <v>0</v>
      </c>
      <c r="K16" s="136" t="str">
        <f>K6</f>
        <v>Line 1:</v>
      </c>
      <c r="L16" s="151" t="str">
        <f>L6</f>
        <v>CAREY WHITE</v>
      </c>
      <c r="M16" s="152"/>
      <c r="N16" s="153"/>
      <c r="O16" s="153"/>
      <c r="P16" s="153"/>
      <c r="Q16" s="154"/>
      <c r="R16" s="155">
        <f t="shared" si="3"/>
        <v>0</v>
      </c>
      <c r="S16" s="156">
        <f t="shared" si="4"/>
        <v>0</v>
      </c>
    </row>
    <row r="17" spans="1:19" ht="18.75" customHeight="1">
      <c r="A17" s="124"/>
      <c r="B17" s="136" t="str">
        <f>B6</f>
        <v>Line 1:</v>
      </c>
      <c r="C17" s="151" t="str">
        <f>C6</f>
        <v>DANNY ALBURO</v>
      </c>
      <c r="D17" s="152"/>
      <c r="E17" s="153"/>
      <c r="F17" s="153"/>
      <c r="G17" s="153"/>
      <c r="H17" s="154"/>
      <c r="I17" s="155">
        <f t="shared" si="1"/>
        <v>0</v>
      </c>
      <c r="J17" s="156">
        <f t="shared" si="2"/>
        <v>0</v>
      </c>
      <c r="K17" s="136" t="str">
        <f>K7</f>
        <v>Line 2:</v>
      </c>
      <c r="L17" s="151" t="str">
        <f>L7</f>
        <v>RICHARD COTTON</v>
      </c>
      <c r="M17" s="152"/>
      <c r="N17" s="153"/>
      <c r="O17" s="153"/>
      <c r="P17" s="153"/>
      <c r="Q17" s="154"/>
      <c r="R17" s="155">
        <f t="shared" si="3"/>
        <v>0</v>
      </c>
      <c r="S17" s="156">
        <f t="shared" si="4"/>
        <v>0</v>
      </c>
    </row>
    <row r="18" spans="1:19" ht="18.75" customHeight="1">
      <c r="A18" s="124"/>
      <c r="B18" s="202" t="s">
        <v>131</v>
      </c>
      <c r="C18" s="157" t="str">
        <f>C6</f>
        <v>DANNY ALBURO</v>
      </c>
      <c r="D18" s="203"/>
      <c r="E18" s="204"/>
      <c r="F18" s="204"/>
      <c r="G18" s="204"/>
      <c r="H18" s="205"/>
      <c r="I18" s="206">
        <f t="shared" si="1"/>
        <v>0</v>
      </c>
      <c r="J18" s="207">
        <f t="shared" si="2"/>
        <v>0</v>
      </c>
      <c r="K18" s="202" t="s">
        <v>131</v>
      </c>
      <c r="L18" s="157" t="str">
        <f>L6</f>
        <v>CAREY WHITE</v>
      </c>
      <c r="M18" s="203"/>
      <c r="N18" s="204"/>
      <c r="O18" s="204"/>
      <c r="P18" s="204"/>
      <c r="Q18" s="205"/>
      <c r="R18" s="206">
        <f t="shared" si="3"/>
        <v>0</v>
      </c>
      <c r="S18" s="207">
        <f t="shared" si="4"/>
        <v>0</v>
      </c>
    </row>
    <row r="19" spans="1:19" ht="18.75" customHeight="1">
      <c r="A19" s="124"/>
      <c r="B19" s="202"/>
      <c r="C19" s="157" t="str">
        <f>IF(MOD(Q3,3)=1,C7,IF(MOD(Q3,3)=2,C7,C8))</f>
        <v>BRIAN BLYTHMAN</v>
      </c>
      <c r="D19" s="203"/>
      <c r="E19" s="204"/>
      <c r="F19" s="204"/>
      <c r="G19" s="204"/>
      <c r="H19" s="205"/>
      <c r="I19" s="206">
        <f t="shared" si="1"/>
        <v>0</v>
      </c>
      <c r="J19" s="207">
        <f t="shared" si="2"/>
        <v>0</v>
      </c>
      <c r="K19" s="202"/>
      <c r="L19" s="157" t="str">
        <f>IF(MOD(Q3,3)=1,L7,IF(MOD(Q3,3)=2,L7,L8))</f>
        <v>RICHARD COTTON</v>
      </c>
      <c r="M19" s="203"/>
      <c r="N19" s="204"/>
      <c r="O19" s="204"/>
      <c r="P19" s="204"/>
      <c r="Q19" s="205"/>
      <c r="R19" s="206">
        <f t="shared" si="3"/>
        <v>0</v>
      </c>
      <c r="S19" s="207">
        <f t="shared" si="4"/>
        <v>0</v>
      </c>
    </row>
    <row r="20" spans="1:19" ht="18.75" customHeight="1">
      <c r="A20" s="124"/>
      <c r="B20" s="136" t="str">
        <f>B8</f>
        <v>Line 3:</v>
      </c>
      <c r="C20" s="151" t="str">
        <f>C8</f>
        <v>RYAN DAY</v>
      </c>
      <c r="D20" s="152"/>
      <c r="E20" s="153"/>
      <c r="F20" s="153"/>
      <c r="G20" s="153"/>
      <c r="H20" s="154"/>
      <c r="I20" s="155">
        <f t="shared" si="1"/>
        <v>0</v>
      </c>
      <c r="J20" s="156">
        <f t="shared" si="2"/>
        <v>0</v>
      </c>
      <c r="K20" s="136" t="str">
        <f>K8</f>
        <v>Line 3:</v>
      </c>
      <c r="L20" s="151" t="str">
        <f>L8</f>
        <v>LOU WIGG</v>
      </c>
      <c r="M20" s="152"/>
      <c r="N20" s="153"/>
      <c r="O20" s="153"/>
      <c r="P20" s="153"/>
      <c r="Q20" s="154"/>
      <c r="R20" s="155">
        <f t="shared" si="3"/>
        <v>0</v>
      </c>
      <c r="S20" s="156">
        <f t="shared" si="4"/>
        <v>0</v>
      </c>
    </row>
    <row r="21" spans="1:19" ht="18.75" customHeight="1">
      <c r="A21" s="124"/>
      <c r="B21" s="136" t="str">
        <f>B7</f>
        <v>Line 2:</v>
      </c>
      <c r="C21" s="151" t="str">
        <f>C7</f>
        <v>BRIAN BLYTHMAN</v>
      </c>
      <c r="D21" s="152"/>
      <c r="E21" s="153"/>
      <c r="F21" s="153"/>
      <c r="G21" s="153"/>
      <c r="H21" s="154"/>
      <c r="I21" s="155">
        <f t="shared" si="1"/>
        <v>0</v>
      </c>
      <c r="J21" s="156">
        <f t="shared" si="2"/>
        <v>0</v>
      </c>
      <c r="K21" s="136" t="str">
        <f>K7</f>
        <v>Line 2:</v>
      </c>
      <c r="L21" s="151" t="str">
        <f>L7</f>
        <v>RICHARD COTTON</v>
      </c>
      <c r="M21" s="152"/>
      <c r="N21" s="153"/>
      <c r="O21" s="153"/>
      <c r="P21" s="153"/>
      <c r="Q21" s="154"/>
      <c r="R21" s="155">
        <f t="shared" si="3"/>
        <v>0</v>
      </c>
      <c r="S21" s="156">
        <f t="shared" si="4"/>
        <v>0</v>
      </c>
    </row>
    <row r="22" spans="1:19" ht="18.75" customHeight="1">
      <c r="A22" s="124"/>
      <c r="B22" s="138" t="str">
        <f>B6</f>
        <v>Line 1:</v>
      </c>
      <c r="C22" s="160" t="str">
        <f>C6</f>
        <v>DANNY ALBURO</v>
      </c>
      <c r="D22" s="161"/>
      <c r="E22" s="162"/>
      <c r="F22" s="162"/>
      <c r="G22" s="162"/>
      <c r="H22" s="163"/>
      <c r="I22" s="164">
        <f t="shared" si="1"/>
        <v>0</v>
      </c>
      <c r="J22" s="165">
        <f t="shared" si="2"/>
        <v>0</v>
      </c>
      <c r="K22" s="138" t="str">
        <f>K6</f>
        <v>Line 1:</v>
      </c>
      <c r="L22" s="160" t="str">
        <f>L6</f>
        <v>CAREY WHITE</v>
      </c>
      <c r="M22" s="161"/>
      <c r="N22" s="162"/>
      <c r="O22" s="162"/>
      <c r="P22" s="162"/>
      <c r="Q22" s="163"/>
      <c r="R22" s="164">
        <f t="shared" si="3"/>
        <v>0</v>
      </c>
      <c r="S22" s="165">
        <f t="shared" si="4"/>
        <v>0</v>
      </c>
    </row>
    <row r="23" spans="1:19" ht="22.5" customHeight="1">
      <c r="A23" s="124"/>
      <c r="B23" s="208" t="s">
        <v>132</v>
      </c>
      <c r="C23" s="208"/>
      <c r="D23" s="208"/>
      <c r="E23" s="208"/>
      <c r="F23" s="208"/>
      <c r="G23" s="208"/>
      <c r="H23" s="208"/>
      <c r="I23" s="140">
        <f>SUM(I10:I22)</f>
        <v>0</v>
      </c>
      <c r="J23" s="143">
        <f>SUM(J10:J22)</f>
        <v>0</v>
      </c>
      <c r="K23" s="208" t="s">
        <v>132</v>
      </c>
      <c r="L23" s="208"/>
      <c r="M23" s="208"/>
      <c r="N23" s="208"/>
      <c r="O23" s="208"/>
      <c r="P23" s="208"/>
      <c r="Q23" s="208"/>
      <c r="R23" s="140">
        <f>SUM(R10:R22)</f>
        <v>0</v>
      </c>
      <c r="S23" s="143">
        <f>SUM(S10:S22)</f>
        <v>0</v>
      </c>
    </row>
    <row r="24" spans="1:19" ht="22.5" customHeight="1">
      <c r="A24" s="124"/>
      <c r="B24" s="166" t="s">
        <v>133</v>
      </c>
      <c r="C24" s="209" t="s">
        <v>2</v>
      </c>
      <c r="D24" s="209"/>
      <c r="E24" s="209"/>
      <c r="F24" s="209"/>
      <c r="G24" s="209"/>
      <c r="H24" s="209"/>
      <c r="I24" s="209" t="s">
        <v>134</v>
      </c>
      <c r="J24" s="209"/>
      <c r="K24" s="166" t="s">
        <v>19</v>
      </c>
      <c r="L24" s="209" t="s">
        <v>135</v>
      </c>
      <c r="M24" s="209"/>
      <c r="N24" s="209"/>
      <c r="O24" s="209"/>
      <c r="P24" s="209"/>
      <c r="Q24" s="209"/>
      <c r="R24" s="209"/>
      <c r="S24" s="209"/>
    </row>
    <row r="25" spans="1:19" ht="22.5" customHeight="1">
      <c r="A25" s="124"/>
      <c r="B25" s="167" t="s">
        <v>136</v>
      </c>
      <c r="C25" s="196" t="str">
        <f>IF(I23+R23&lt;11,"",IF(I23&gt;R23,UPPER(C4),IF(I23=R23,"",UPPER(L4))))</f>
        <v/>
      </c>
      <c r="D25" s="196"/>
      <c r="E25" s="196"/>
      <c r="F25" s="196"/>
      <c r="G25" s="196"/>
      <c r="H25" s="196"/>
      <c r="I25" s="196">
        <f>IF(I23&gt;R23,I23,R23)</f>
        <v>0</v>
      </c>
      <c r="J25" s="196"/>
      <c r="K25" s="167">
        <f>IF(I23&gt;R23,J23,S23)</f>
        <v>0</v>
      </c>
      <c r="L25" s="210"/>
      <c r="M25" s="210"/>
      <c r="N25" s="210"/>
      <c r="O25" s="210"/>
      <c r="P25" s="210"/>
      <c r="Q25" s="210"/>
      <c r="R25" s="210"/>
      <c r="S25" s="210"/>
    </row>
    <row r="26" spans="1:19" ht="22.5" customHeight="1">
      <c r="A26" s="124"/>
      <c r="B26" s="168" t="s">
        <v>137</v>
      </c>
      <c r="C26" s="211" t="str">
        <f>IF(I23+R23&lt;11,"",IF(I23&lt;R23,UPPER(C4),IF(I23=R23,"",UPPER(L4))))</f>
        <v/>
      </c>
      <c r="D26" s="211"/>
      <c r="E26" s="211"/>
      <c r="F26" s="211"/>
      <c r="G26" s="211"/>
      <c r="H26" s="211"/>
      <c r="I26" s="211">
        <f>IF(I23&lt;R23,I23,R23)</f>
        <v>0</v>
      </c>
      <c r="J26" s="211"/>
      <c r="K26" s="168">
        <f>IF(I23&lt;R23,J23,S23)</f>
        <v>0</v>
      </c>
      <c r="L26" s="212"/>
      <c r="M26" s="212"/>
      <c r="N26" s="212"/>
      <c r="O26" s="212"/>
      <c r="P26" s="212"/>
      <c r="Q26" s="212"/>
      <c r="R26" s="212"/>
      <c r="S26" s="212"/>
    </row>
    <row r="27" spans="1:19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ht="15.6">
      <c r="B28" s="170"/>
    </row>
  </sheetData>
  <sheetProtection password="CAA6" sheet="1" objects="1" scenarios="1" selectLockedCells="1"/>
  <mergeCells count="67">
    <mergeCell ref="C25:H25"/>
    <mergeCell ref="I25:J25"/>
    <mergeCell ref="L25:S25"/>
    <mergeCell ref="C26:H26"/>
    <mergeCell ref="I26:J26"/>
    <mergeCell ref="L26:S26"/>
    <mergeCell ref="R18:R19"/>
    <mergeCell ref="S18:S19"/>
    <mergeCell ref="B23:H23"/>
    <mergeCell ref="K23:Q23"/>
    <mergeCell ref="C24:H24"/>
    <mergeCell ref="I24:J24"/>
    <mergeCell ref="L24:S24"/>
    <mergeCell ref="R13:R14"/>
    <mergeCell ref="S13:S14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P18:P19"/>
    <mergeCell ref="Q18:Q19"/>
    <mergeCell ref="M13:M14"/>
    <mergeCell ref="N13:N14"/>
    <mergeCell ref="O13:O14"/>
    <mergeCell ref="P13:P14"/>
    <mergeCell ref="Q13:Q14"/>
    <mergeCell ref="B9:C9"/>
    <mergeCell ref="K9:L9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C7:H7"/>
    <mergeCell ref="I7:J7"/>
    <mergeCell ref="L7:Q7"/>
    <mergeCell ref="R7:S7"/>
    <mergeCell ref="C8:H8"/>
    <mergeCell ref="I8:J8"/>
    <mergeCell ref="L8:Q8"/>
    <mergeCell ref="R8:S8"/>
    <mergeCell ref="C5:H5"/>
    <mergeCell ref="I5:J5"/>
    <mergeCell ref="L5:Q5"/>
    <mergeCell ref="R5:S5"/>
    <mergeCell ref="C6:H6"/>
    <mergeCell ref="I6:J6"/>
    <mergeCell ref="L6:Q6"/>
    <mergeCell ref="R6:S6"/>
    <mergeCell ref="M2:N2"/>
    <mergeCell ref="D3:M3"/>
    <mergeCell ref="N3:P3"/>
    <mergeCell ref="Q3:S3"/>
    <mergeCell ref="C4:J4"/>
    <mergeCell ref="L4:S4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Ladder</vt:lpstr>
      <vt:lpstr>Results</vt:lpstr>
      <vt:lpstr>Player</vt:lpstr>
      <vt:lpstr>Mon Draw</vt:lpstr>
      <vt:lpstr>Mon Score Sheet</vt:lpstr>
      <vt:lpstr>Player!_FilterDatabase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User</cp:lastModifiedBy>
  <cp:revision>29</cp:revision>
  <cp:lastPrinted>2022-07-19T22:04:31Z</cp:lastPrinted>
  <dcterms:created xsi:type="dcterms:W3CDTF">2010-02-16T23:45:10Z</dcterms:created>
  <dcterms:modified xsi:type="dcterms:W3CDTF">2022-08-06T05:45:39Z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